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filterPrivacy="1" defaultThemeVersion="124226"/>
  <xr:revisionPtr revIDLastSave="0" documentId="13_ncr:1_{429A780D-FEE7-495B-9201-4A4109D72351}" xr6:coauthVersionLast="47" xr6:coauthVersionMax="47" xr10:uidLastSave="{00000000-0000-0000-0000-000000000000}"/>
  <bookViews>
    <workbookView xWindow="-108" yWindow="-108" windowWidth="23256" windowHeight="12576" tabRatio="926" xr2:uid="{00000000-000D-0000-FFFF-FFFF00000000}"/>
  </bookViews>
  <sheets>
    <sheet name="centralizator preturi" sheetId="20" r:id="rId1"/>
    <sheet name="Incarcator" sheetId="2" r:id="rId2"/>
    <sheet name="Incarcator stationare" sheetId="14" r:id="rId3"/>
    <sheet name="Buldoexcavator" sheetId="3" r:id="rId4"/>
    <sheet name="Tractor " sheetId="4" r:id="rId5"/>
    <sheet name="UNIMOG" sheetId="5" r:id="rId6"/>
    <sheet name="UNIMOG stationare" sheetId="12" r:id="rId7"/>
    <sheet name="ATB" sheetId="6" r:id="rId8"/>
    <sheet name="ATB stationare" sheetId="13" r:id="rId9"/>
    <sheet name="Autoremorcher min 26to" sheetId="11" r:id="rId10"/>
    <sheet name="Autoremorcher stationare" sheetId="7" r:id="rId11"/>
    <sheet name="Autogreder" sheetId="8" r:id="rId12"/>
    <sheet name="Automacara 40t" sheetId="9" r:id="rId13"/>
    <sheet name="Autoutilitara" sheetId="10" r:id="rId14"/>
    <sheet name="Statie clorura" sheetId="15" r:id="rId15"/>
    <sheet name="ATB deplasare" sheetId="16" r:id="rId16"/>
    <sheet name="Autoremorcher deplasare" sheetId="17" r:id="rId17"/>
    <sheet name="informare" sheetId="18" r:id="rId18"/>
  </sheets>
  <definedNames>
    <definedName name="_xlnm.Print_Area" localSheetId="12">'Automacara 40t'!$A$1:$G$49</definedName>
    <definedName name="_xlnm.Print_Area" localSheetId="0">'centralizator preturi'!$A$1:$H$36</definedName>
  </definedNames>
  <calcPr calcId="191029"/>
</workbook>
</file>

<file path=xl/calcChain.xml><?xml version="1.0" encoding="utf-8"?>
<calcChain xmlns="http://schemas.openxmlformats.org/spreadsheetml/2006/main">
  <c r="F22" i="5" l="1"/>
  <c r="F6" i="18"/>
  <c r="F7" i="18" s="1"/>
  <c r="F8" i="18" s="1"/>
  <c r="F6" i="17"/>
  <c r="F6" i="16"/>
  <c r="F35" i="17"/>
  <c r="F39" i="17" s="1"/>
  <c r="F33" i="17"/>
  <c r="F28" i="17"/>
  <c r="F20" i="17"/>
  <c r="F21" i="17" s="1"/>
  <c r="F16" i="17"/>
  <c r="F12" i="17"/>
  <c r="F12" i="16"/>
  <c r="F35" i="16"/>
  <c r="F39" i="16" s="1"/>
  <c r="F33" i="16"/>
  <c r="F28" i="16"/>
  <c r="F20" i="16"/>
  <c r="F21" i="16" s="1"/>
  <c r="F16" i="16"/>
  <c r="F41" i="17" l="1"/>
  <c r="F41" i="16"/>
  <c r="F42" i="16" s="1"/>
  <c r="F9" i="18" l="1"/>
  <c r="F42" i="17"/>
  <c r="F43" i="16"/>
  <c r="F44" i="16" s="1"/>
  <c r="F10" i="18" l="1"/>
  <c r="F11" i="18" s="1"/>
  <c r="F43" i="17"/>
  <c r="F44" i="17" s="1"/>
  <c r="F12" i="15"/>
  <c r="F16" i="15" s="1"/>
  <c r="F9" i="15"/>
  <c r="F10" i="15" s="1"/>
  <c r="F5" i="15"/>
  <c r="F34" i="4"/>
  <c r="F21" i="4"/>
  <c r="F5" i="4"/>
  <c r="F5" i="2"/>
  <c r="F8" i="7"/>
  <c r="F30" i="11"/>
  <c r="F17" i="11"/>
  <c r="F5" i="11"/>
  <c r="F5" i="10"/>
  <c r="F30" i="10"/>
  <c r="F17" i="10"/>
  <c r="F5" i="9"/>
  <c r="F35" i="9"/>
  <c r="F22" i="9"/>
  <c r="F5" i="8"/>
  <c r="F18" i="15" l="1"/>
  <c r="F19" i="15" s="1"/>
  <c r="F20" i="15" s="1"/>
  <c r="F21" i="15" l="1"/>
  <c r="F35" i="8"/>
  <c r="F22" i="8"/>
  <c r="F25" i="6"/>
  <c r="F30" i="6"/>
  <c r="F8" i="13"/>
  <c r="F17" i="6"/>
  <c r="F8" i="12"/>
  <c r="F9" i="12" s="1"/>
  <c r="F21" i="5"/>
  <c r="F21" i="3"/>
  <c r="F22" i="3" s="1"/>
  <c r="F5" i="3"/>
  <c r="F8" i="14"/>
  <c r="F9" i="14" s="1"/>
  <c r="F21" i="2"/>
  <c r="F5" i="5"/>
  <c r="F5" i="6"/>
  <c r="F34" i="5" l="1"/>
  <c r="F35" i="2"/>
  <c r="F34" i="3"/>
  <c r="F11" i="14"/>
  <c r="F15" i="14" s="1"/>
  <c r="F29" i="3"/>
  <c r="F11" i="13"/>
  <c r="F15" i="13" s="1"/>
  <c r="F9" i="13"/>
  <c r="F10" i="12"/>
  <c r="F14" i="12" s="1"/>
  <c r="F32" i="11"/>
  <c r="F36" i="11" s="1"/>
  <c r="F25" i="11"/>
  <c r="F18" i="11"/>
  <c r="F13" i="11"/>
  <c r="F9" i="11"/>
  <c r="F13" i="10"/>
  <c r="F32" i="10"/>
  <c r="F36" i="10" s="1"/>
  <c r="F25" i="10"/>
  <c r="F18" i="10"/>
  <c r="F9" i="10"/>
  <c r="F37" i="9"/>
  <c r="F41" i="9" s="1"/>
  <c r="F30" i="9"/>
  <c r="F23" i="9"/>
  <c r="F18" i="9"/>
  <c r="F9" i="9"/>
  <c r="F37" i="8"/>
  <c r="F41" i="8" s="1"/>
  <c r="F30" i="8"/>
  <c r="F23" i="8"/>
  <c r="F18" i="8"/>
  <c r="F9" i="8"/>
  <c r="F10" i="7"/>
  <c r="F14" i="7" s="1"/>
  <c r="F9" i="7"/>
  <c r="F13" i="6"/>
  <c r="F32" i="6"/>
  <c r="F36" i="6" s="1"/>
  <c r="F18" i="6"/>
  <c r="F9" i="6"/>
  <c r="F36" i="5"/>
  <c r="F40" i="5" s="1"/>
  <c r="F29" i="5"/>
  <c r="F17" i="5"/>
  <c r="F9" i="5"/>
  <c r="F36" i="4"/>
  <c r="F40" i="4" s="1"/>
  <c r="F29" i="4"/>
  <c r="F22" i="4"/>
  <c r="F17" i="4"/>
  <c r="F9" i="4"/>
  <c r="F37" i="2"/>
  <c r="F41" i="2" s="1"/>
  <c r="F36" i="3"/>
  <c r="F40" i="3" s="1"/>
  <c r="F17" i="3"/>
  <c r="F9" i="3"/>
  <c r="F29" i="2"/>
  <c r="F38" i="10" l="1"/>
  <c r="F39" i="10" s="1"/>
  <c r="F40" i="10" s="1"/>
  <c r="F41" i="10" s="1"/>
  <c r="F43" i="9"/>
  <c r="F44" i="9" s="1"/>
  <c r="F45" i="9" s="1"/>
  <c r="F46" i="9" s="1"/>
  <c r="F38" i="11"/>
  <c r="F39" i="11"/>
  <c r="F40" i="11" s="1"/>
  <c r="F41" i="11" s="1"/>
  <c r="F42" i="4"/>
  <c r="F43" i="4" s="1"/>
  <c r="F44" i="4" s="1"/>
  <c r="F45" i="4" s="1"/>
  <c r="F43" i="8"/>
  <c r="F44" i="8" s="1"/>
  <c r="F45" i="8" s="1"/>
  <c r="F46" i="8" s="1"/>
  <c r="F38" i="6"/>
  <c r="F42" i="3"/>
  <c r="F42" i="5"/>
  <c r="F16" i="7"/>
  <c r="F17" i="13"/>
  <c r="F18" i="13" s="1"/>
  <c r="F19" i="13" s="1"/>
  <c r="F20" i="13" s="1"/>
  <c r="F16" i="12"/>
  <c r="F17" i="14"/>
  <c r="F17" i="7" l="1"/>
  <c r="F18" i="7"/>
  <c r="F19" i="7" s="1"/>
  <c r="F39" i="6"/>
  <c r="F40" i="6" s="1"/>
  <c r="F41" i="6" s="1"/>
  <c r="F17" i="12"/>
  <c r="F18" i="12"/>
  <c r="F19" i="12" s="1"/>
  <c r="F43" i="5"/>
  <c r="F44" i="5" s="1"/>
  <c r="F45" i="5" s="1"/>
  <c r="F43" i="3"/>
  <c r="F44" i="3" s="1"/>
  <c r="F45" i="3" s="1"/>
  <c r="F18" i="14"/>
  <c r="F17" i="2"/>
  <c r="F19" i="14" l="1"/>
  <c r="F20" i="14" s="1"/>
  <c r="F22" i="2"/>
  <c r="F9" i="2"/>
  <c r="F43" i="2" l="1"/>
  <c r="F44" i="2" l="1"/>
  <c r="F45" i="2" s="1"/>
  <c r="F4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F13" authorId="0" shapeId="0" xr:uid="{00000000-0006-0000-0100-000001000000}">
      <text>
        <r>
          <rPr>
            <sz val="8"/>
            <color indexed="81"/>
            <rFont val="Tahoma"/>
            <family val="2"/>
          </rPr>
          <t xml:space="preserve">calculat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F13" authorId="0" shapeId="0" xr:uid="{00000000-0006-0000-0300-000001000000}">
      <text>
        <r>
          <rPr>
            <sz val="8"/>
            <color indexed="81"/>
            <rFont val="Tahoma"/>
            <family val="2"/>
          </rPr>
          <t xml:space="preserve">calculat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F13" authorId="0" shapeId="0" xr:uid="{2E12205C-F9E6-4B10-B183-D28AB390845B}">
      <text>
        <r>
          <rPr>
            <sz val="8"/>
            <color indexed="81"/>
            <rFont val="Tahoma"/>
            <family val="2"/>
          </rPr>
          <t xml:space="preserve">calculat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F13" authorId="0" shapeId="0" xr:uid="{00000000-0006-0000-0500-000001000000}">
      <text>
        <r>
          <rPr>
            <sz val="8"/>
            <color indexed="81"/>
            <rFont val="Tahoma"/>
            <family val="2"/>
          </rPr>
          <t xml:space="preserve">calculat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F13" authorId="0" shapeId="0" xr:uid="{174D5642-98FF-460A-A68D-35F8EDDC21D3}">
      <text>
        <r>
          <rPr>
            <sz val="8"/>
            <color indexed="81"/>
            <rFont val="Tahoma"/>
            <family val="2"/>
          </rPr>
          <t xml:space="preserve">calculat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F13" authorId="0" shapeId="0" xr:uid="{25047DBE-7AD5-4FBA-9B2C-2ECE27486E02}">
      <text>
        <r>
          <rPr>
            <sz val="8"/>
            <color indexed="81"/>
            <rFont val="Tahoma"/>
            <family val="2"/>
          </rPr>
          <t xml:space="preserve">calculat
</t>
        </r>
      </text>
    </comment>
  </commentList>
</comments>
</file>

<file path=xl/sharedStrings.xml><?xml version="1.0" encoding="utf-8"?>
<sst xmlns="http://schemas.openxmlformats.org/spreadsheetml/2006/main" count="627" uniqueCount="110">
  <si>
    <t>TIPUL</t>
  </si>
  <si>
    <r>
      <t>1. Cheltuieli cu reparatiile planificate</t>
    </r>
    <r>
      <rPr>
        <b/>
        <sz val="10"/>
        <rFont val="Arial"/>
        <family val="2"/>
      </rPr>
      <t xml:space="preserve"> </t>
    </r>
  </si>
  <si>
    <t>valoare inlocuire ( mii lei )</t>
  </si>
  <si>
    <t xml:space="preserve">Total  </t>
  </si>
  <si>
    <t>Total</t>
  </si>
  <si>
    <t>3. Cheltuieli cu combustibilul</t>
  </si>
  <si>
    <t>pret motorina ( lei/l )</t>
  </si>
  <si>
    <t>cota aprovizionare</t>
  </si>
  <si>
    <t>consum mediu ( l/ora )</t>
  </si>
  <si>
    <t>4. Cheltuieli cu lubrifiantii</t>
  </si>
  <si>
    <t>cons. normat ulei mot (l/100ore )</t>
  </si>
  <si>
    <t>cons. normat ulei hidr. ( l00ore )</t>
  </si>
  <si>
    <t>pret ulei mot. ( lei/l )</t>
  </si>
  <si>
    <t>pret ulei trans. ( lei/l )</t>
  </si>
  <si>
    <t>pret ulei hidr. ( lei/l )</t>
  </si>
  <si>
    <t>5.  Cheltuieli salarizare</t>
  </si>
  <si>
    <t>nr. deserventi</t>
  </si>
  <si>
    <t>salariul orar ( lei/ora )</t>
  </si>
  <si>
    <t>Contributie asiguratorie pt munca</t>
  </si>
  <si>
    <t xml:space="preserve">Total </t>
  </si>
  <si>
    <t xml:space="preserve">6.  Cheltuieli anvelope </t>
  </si>
  <si>
    <t>nr. bucati fata</t>
  </si>
  <si>
    <t>nr. bucati spate</t>
  </si>
  <si>
    <t>pret anvelope fata ( lei/buc. )</t>
  </si>
  <si>
    <t>pret anvelope spate ( lei/buc. )</t>
  </si>
  <si>
    <t>Nr. ore normate</t>
  </si>
  <si>
    <t>7.  Cheltuieli acumulatori</t>
  </si>
  <si>
    <t>nr. bucati</t>
  </si>
  <si>
    <t>pret acumulatori ( lei/buc. )</t>
  </si>
  <si>
    <t>nr. ore normate</t>
  </si>
  <si>
    <t>8.  Cheltuieli cu amortisment</t>
  </si>
  <si>
    <t>Tarif    ( lei/ora )</t>
  </si>
  <si>
    <t>cons. normat ulei trans. (l/100ore )</t>
  </si>
  <si>
    <t>50litri/500ore</t>
  </si>
  <si>
    <t>100litri/500ore</t>
  </si>
  <si>
    <t>200litri/1000ore</t>
  </si>
  <si>
    <t>Buldoexcavator</t>
  </si>
  <si>
    <t>25litri/500ore</t>
  </si>
  <si>
    <t>100litri/1000ore</t>
  </si>
  <si>
    <t>Perioada amortizare (ani)</t>
  </si>
  <si>
    <t>Tractor de mare capacitate</t>
  </si>
  <si>
    <t>UNIMOG</t>
  </si>
  <si>
    <t xml:space="preserve">ATB </t>
  </si>
  <si>
    <t>Autogreder</t>
  </si>
  <si>
    <t>Automacara 40t</t>
  </si>
  <si>
    <t>Autoutilitara 7 locuri</t>
  </si>
  <si>
    <t>Autoremorcher min 26 to</t>
  </si>
  <si>
    <t xml:space="preserve">                                                                                               </t>
  </si>
  <si>
    <t>2. Cheltuieli cu combustibilul</t>
  </si>
  <si>
    <t>3. Cheltuieli cu lubrifiantii</t>
  </si>
  <si>
    <t>4.  Cheltuieli salarizare</t>
  </si>
  <si>
    <t xml:space="preserve">5.  Cheltuieli anvelope </t>
  </si>
  <si>
    <t>6.  Cheltuieli acumulatori</t>
  </si>
  <si>
    <t>7.  Cheltuieli cu amortisment</t>
  </si>
  <si>
    <t>nr. zile</t>
  </si>
  <si>
    <t>( ore/zi)</t>
  </si>
  <si>
    <t>8,Indirecte (max 10%)</t>
  </si>
  <si>
    <t>Tarif   total  ( lei/ora )</t>
  </si>
  <si>
    <t>Contributie asiguratorie pt munca(2,25%)</t>
  </si>
  <si>
    <t>9,Profit (max 5%)</t>
  </si>
  <si>
    <t>2.  Cheltuieli salarizare</t>
  </si>
  <si>
    <t>3.  Cheltuieli cu amortisment</t>
  </si>
  <si>
    <t>5.Profit (max 5%)</t>
  </si>
  <si>
    <t>4.Indirecte (max 10%)</t>
  </si>
  <si>
    <t>30litri/500ore</t>
  </si>
  <si>
    <t>10litri/400ore</t>
  </si>
  <si>
    <t>30litri/5000ore</t>
  </si>
  <si>
    <t>5,Profit (max 5%)</t>
  </si>
  <si>
    <t>Contributie asiguratorie pt munca 2,25%</t>
  </si>
  <si>
    <t>Statei de clorura</t>
  </si>
  <si>
    <t>ATB Dislocare</t>
  </si>
  <si>
    <t>deplasare</t>
  </si>
  <si>
    <t>rulaj</t>
  </si>
  <si>
    <t>(km/luna)</t>
  </si>
  <si>
    <t>consum mediu ( l/100km )</t>
  </si>
  <si>
    <t>spor KG</t>
  </si>
  <si>
    <t>cost aprovizionare</t>
  </si>
  <si>
    <t>Nr. km normati</t>
  </si>
  <si>
    <t>Autoremorcher cu trailer</t>
  </si>
  <si>
    <t>nr. luni</t>
  </si>
  <si>
    <t>Tarif    ( lei/km )</t>
  </si>
  <si>
    <t>Tarif   total  ( lei/km )</t>
  </si>
  <si>
    <t>Personal informare</t>
  </si>
  <si>
    <t>1.  Cheltuieli salarizare</t>
  </si>
  <si>
    <t>( km/luna)</t>
  </si>
  <si>
    <t xml:space="preserve">Incarcator </t>
  </si>
  <si>
    <t>Actionare</t>
  </si>
  <si>
    <t>stationare</t>
  </si>
  <si>
    <t>Stationare</t>
  </si>
  <si>
    <t xml:space="preserve">Autoremorcher </t>
  </si>
  <si>
    <t>Tarife lei/h</t>
  </si>
  <si>
    <t>Utilaj multifunctional cu tractiune integrala si echipamente</t>
  </si>
  <si>
    <t>Tractor de mare cap. cu echip.</t>
  </si>
  <si>
    <t>ATB  cu lama si RSP</t>
  </si>
  <si>
    <t>Buldoexcavator 0,8 mc cu echipamente (la cerere)</t>
  </si>
  <si>
    <t>Incarcator frontal</t>
  </si>
  <si>
    <t>Autoremorcher (la cerere)</t>
  </si>
  <si>
    <t>Autoutilitara 5-7 loc (transport muncitori) (la cerere)</t>
  </si>
  <si>
    <t xml:space="preserve">Statie preparare CaCl2 </t>
  </si>
  <si>
    <t>Autogreder 160 CP (la cerere)</t>
  </si>
  <si>
    <t xml:space="preserve">Automacara 40 t </t>
  </si>
  <si>
    <t>Preturi unitare autoutilaje</t>
  </si>
  <si>
    <t>Autoremorcher cu trailer - deplasare la dislocare</t>
  </si>
  <si>
    <t>ATB  cu lama si RSP - deplasare la dislocare lei/km</t>
  </si>
  <si>
    <t>Montare panouri parazapezi metalici</t>
  </si>
  <si>
    <t>Montare panouri parazapezi plastic</t>
  </si>
  <si>
    <t>Demontare panouri parazapezi metalici</t>
  </si>
  <si>
    <t>Demontare panouri parazapezi plastic</t>
  </si>
  <si>
    <t>Informare operativa</t>
  </si>
  <si>
    <t>Centralizator preturi unitare, utilizate la obtinerea valorii estimate pentru Serviciul de Intretinere pe timp de iarna - SDN Tulcea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</si>
</sst>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\ _l_e_i_-;\-* #,##0.00\ _l_e_i_-;_-* &quot;-&quot;??\ _l_e_i_-;_-@_-"/>
    <numFmt numFmtId="165" formatCode="_(* #,##0_);_(* \(#,##0\);_(* &quot;-&quot;??_);_(@_)"/>
    <numFmt numFmtId="166" formatCode="_(* #,##0.0_);_(* \(#,##0.0\);_(* &quot;-&quot;??_);_(@_)"/>
    <numFmt numFmtId="167" formatCode="#,##0.000_ ;\-#,##0.000\ "/>
    <numFmt numFmtId="168" formatCode="#,##0.00_ ;\-#,##0.00\ 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sz val="8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name val="Arial"/>
      <charset val="238"/>
    </font>
    <font>
      <sz val="12"/>
      <name val="Arial"/>
      <family val="2"/>
      <charset val="238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E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9" fillId="0" borderId="0"/>
    <xf numFmtId="0" fontId="9" fillId="0" borderId="0"/>
    <xf numFmtId="0" fontId="3" fillId="0" borderId="0"/>
    <xf numFmtId="0" fontId="15" fillId="0" borderId="0"/>
    <xf numFmtId="0" fontId="15" fillId="0" borderId="0"/>
    <xf numFmtId="0" fontId="9" fillId="0" borderId="0"/>
  </cellStyleXfs>
  <cellXfs count="78">
    <xf numFmtId="0" fontId="0" fillId="0" borderId="0" xfId="0"/>
    <xf numFmtId="0" fontId="2" fillId="0" borderId="1" xfId="0" applyFont="1" applyBorder="1"/>
    <xf numFmtId="0" fontId="0" fillId="0" borderId="1" xfId="0" applyBorder="1"/>
    <xf numFmtId="164" fontId="2" fillId="0" borderId="1" xfId="1" applyFont="1" applyFill="1" applyBorder="1" applyAlignment="1">
      <alignment horizontal="center"/>
    </xf>
    <xf numFmtId="0" fontId="4" fillId="0" borderId="1" xfId="0" applyFont="1" applyBorder="1"/>
    <xf numFmtId="164" fontId="4" fillId="0" borderId="1" xfId="1" applyFont="1" applyFill="1" applyBorder="1" applyAlignment="1">
      <alignment horizontal="center"/>
    </xf>
    <xf numFmtId="165" fontId="2" fillId="0" borderId="1" xfId="1" applyNumberFormat="1" applyFont="1" applyFill="1" applyBorder="1" applyAlignment="1">
      <alignment horizontal="left"/>
    </xf>
    <xf numFmtId="165" fontId="0" fillId="0" borderId="1" xfId="1" applyNumberFormat="1" applyFont="1" applyFill="1" applyBorder="1" applyAlignment="1">
      <alignment horizontal="left"/>
    </xf>
    <xf numFmtId="164" fontId="0" fillId="0" borderId="1" xfId="1" applyFont="1" applyFill="1" applyBorder="1" applyAlignment="1">
      <alignment horizontal="center"/>
    </xf>
    <xf numFmtId="165" fontId="0" fillId="0" borderId="1" xfId="1" applyNumberFormat="1" applyFont="1" applyFill="1" applyBorder="1"/>
    <xf numFmtId="0" fontId="0" fillId="0" borderId="1" xfId="0" applyBorder="1" applyAlignment="1">
      <alignment horizontal="left"/>
    </xf>
    <xf numFmtId="166" fontId="0" fillId="0" borderId="1" xfId="1" applyNumberFormat="1" applyFont="1" applyFill="1" applyBorder="1"/>
    <xf numFmtId="166" fontId="2" fillId="0" borderId="1" xfId="1" applyNumberFormat="1" applyFont="1" applyFill="1" applyBorder="1"/>
    <xf numFmtId="0" fontId="0" fillId="0" borderId="1" xfId="0" quotePrefix="1" applyBorder="1" applyAlignment="1">
      <alignment horizontal="left"/>
    </xf>
    <xf numFmtId="164" fontId="5" fillId="0" borderId="1" xfId="1" applyFont="1" applyFill="1" applyBorder="1" applyAlignment="1">
      <alignment horizontal="center"/>
    </xf>
    <xf numFmtId="167" fontId="0" fillId="0" borderId="1" xfId="1" applyNumberFormat="1" applyFont="1" applyFill="1" applyBorder="1" applyAlignment="1">
      <alignment horizontal="center"/>
    </xf>
    <xf numFmtId="0" fontId="3" fillId="0" borderId="1" xfId="0" applyFont="1" applyBorder="1"/>
    <xf numFmtId="165" fontId="2" fillId="0" borderId="1" xfId="1" applyNumberFormat="1" applyFont="1" applyFill="1" applyBorder="1"/>
    <xf numFmtId="165" fontId="3" fillId="0" borderId="1" xfId="1" applyNumberFormat="1" applyFont="1" applyFill="1" applyBorder="1"/>
    <xf numFmtId="0" fontId="2" fillId="0" borderId="1" xfId="0" quotePrefix="1" applyFont="1" applyBorder="1" applyAlignment="1">
      <alignment horizontal="left"/>
    </xf>
    <xf numFmtId="0" fontId="0" fillId="0" borderId="0" xfId="0" applyAlignment="1">
      <alignment horizontal="center"/>
    </xf>
    <xf numFmtId="0" fontId="7" fillId="0" borderId="1" xfId="0" applyFont="1" applyBorder="1"/>
    <xf numFmtId="0" fontId="8" fillId="0" borderId="0" xfId="0" applyFont="1" applyAlignment="1">
      <alignment horizontal="center" vertical="center"/>
    </xf>
    <xf numFmtId="164" fontId="0" fillId="0" borderId="3" xfId="1" applyFont="1" applyFill="1" applyBorder="1" applyAlignment="1">
      <alignment horizontal="center"/>
    </xf>
    <xf numFmtId="164" fontId="2" fillId="0" borderId="1" xfId="1" applyFont="1" applyFill="1" applyBorder="1" applyAlignment="1">
      <alignment horizontal="center" vertical="center"/>
    </xf>
    <xf numFmtId="164" fontId="4" fillId="0" borderId="1" xfId="1" applyFont="1" applyFill="1" applyBorder="1" applyAlignment="1">
      <alignment horizontal="center" vertical="center"/>
    </xf>
    <xf numFmtId="164" fontId="0" fillId="0" borderId="1" xfId="1" applyFont="1" applyFill="1" applyBorder="1" applyAlignment="1">
      <alignment horizontal="center" vertical="center"/>
    </xf>
    <xf numFmtId="167" fontId="0" fillId="0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/>
    <xf numFmtId="164" fontId="7" fillId="0" borderId="0" xfId="0" applyNumberFormat="1" applyFont="1" applyAlignment="1">
      <alignment horizontal="center"/>
    </xf>
    <xf numFmtId="43" fontId="0" fillId="0" borderId="0" xfId="0" applyNumberFormat="1"/>
    <xf numFmtId="164" fontId="2" fillId="0" borderId="1" xfId="1" applyFont="1" applyFill="1" applyBorder="1" applyAlignment="1">
      <alignment horizontal="right"/>
    </xf>
    <xf numFmtId="4" fontId="4" fillId="0" borderId="1" xfId="1" applyNumberFormat="1" applyFont="1" applyFill="1" applyBorder="1" applyAlignment="1">
      <alignment horizontal="center"/>
    </xf>
    <xf numFmtId="4" fontId="0" fillId="0" borderId="1" xfId="1" applyNumberFormat="1" applyFont="1" applyFill="1" applyBorder="1" applyAlignment="1">
      <alignment horizontal="center"/>
    </xf>
    <xf numFmtId="168" fontId="0" fillId="0" borderId="1" xfId="1" applyNumberFormat="1" applyFont="1" applyFill="1" applyBorder="1" applyAlignment="1">
      <alignment horizontal="center"/>
    </xf>
    <xf numFmtId="164" fontId="0" fillId="0" borderId="2" xfId="1" applyFont="1" applyFill="1" applyBorder="1" applyAlignment="1">
      <alignment horizontal="center"/>
    </xf>
    <xf numFmtId="0" fontId="0" fillId="0" borderId="0" xfId="0" applyAlignment="1">
      <alignment horizontal="left"/>
    </xf>
    <xf numFmtId="0" fontId="9" fillId="0" borderId="0" xfId="2"/>
    <xf numFmtId="0" fontId="2" fillId="0" borderId="0" xfId="2" applyFont="1"/>
    <xf numFmtId="0" fontId="10" fillId="0" borderId="0" xfId="2" applyFont="1"/>
    <xf numFmtId="0" fontId="11" fillId="0" borderId="0" xfId="2" applyFont="1" applyAlignment="1">
      <alignment horizontal="center"/>
    </xf>
    <xf numFmtId="2" fontId="12" fillId="0" borderId="1" xfId="2" applyNumberFormat="1" applyFont="1" applyBorder="1" applyAlignment="1">
      <alignment horizontal="center" vertical="top" wrapText="1"/>
    </xf>
    <xf numFmtId="0" fontId="13" fillId="0" borderId="1" xfId="2" applyFont="1" applyBorder="1" applyAlignment="1">
      <alignment vertical="center"/>
    </xf>
    <xf numFmtId="2" fontId="13" fillId="0" borderId="1" xfId="2" applyNumberFormat="1" applyFont="1" applyBorder="1" applyAlignment="1">
      <alignment vertical="center"/>
    </xf>
    <xf numFmtId="0" fontId="9" fillId="0" borderId="0" xfId="2" applyAlignment="1">
      <alignment wrapText="1"/>
    </xf>
    <xf numFmtId="0" fontId="2" fillId="0" borderId="1" xfId="2" applyFont="1" applyBorder="1"/>
    <xf numFmtId="0" fontId="14" fillId="0" borderId="0" xfId="2" applyFont="1"/>
    <xf numFmtId="0" fontId="16" fillId="0" borderId="0" xfId="5" applyFont="1"/>
    <xf numFmtId="0" fontId="3" fillId="0" borderId="0" xfId="2" applyFont="1"/>
    <xf numFmtId="4" fontId="10" fillId="0" borderId="0" xfId="2" applyNumberFormat="1" applyFont="1"/>
    <xf numFmtId="0" fontId="17" fillId="0" borderId="0" xfId="2" applyFont="1"/>
    <xf numFmtId="0" fontId="3" fillId="0" borderId="0" xfId="6" applyFont="1"/>
    <xf numFmtId="4" fontId="14" fillId="0" borderId="0" xfId="2" applyNumberFormat="1" applyFont="1"/>
    <xf numFmtId="0" fontId="13" fillId="0" borderId="0" xfId="5" applyFont="1"/>
    <xf numFmtId="0" fontId="8" fillId="0" borderId="0" xfId="0" applyFont="1" applyAlignment="1">
      <alignment horizontal="left"/>
    </xf>
    <xf numFmtId="0" fontId="13" fillId="0" borderId="0" xfId="2" applyFont="1"/>
    <xf numFmtId="0" fontId="13" fillId="0" borderId="0" xfId="2" applyFont="1" applyAlignment="1">
      <alignment wrapText="1"/>
    </xf>
    <xf numFmtId="0" fontId="13" fillId="0" borderId="0" xfId="2" applyFont="1" applyAlignment="1">
      <alignment horizontal="left"/>
    </xf>
    <xf numFmtId="0" fontId="13" fillId="0" borderId="0" xfId="2" applyFont="1" applyAlignment="1">
      <alignment horizontal="center"/>
    </xf>
    <xf numFmtId="0" fontId="12" fillId="0" borderId="0" xfId="7" applyFont="1"/>
    <xf numFmtId="0" fontId="12" fillId="0" borderId="0" xfId="2" applyFont="1" applyAlignment="1">
      <alignment horizontal="center"/>
    </xf>
    <xf numFmtId="0" fontId="13" fillId="0" borderId="0" xfId="4" applyFont="1" applyAlignment="1">
      <alignment horizontal="left"/>
    </xf>
    <xf numFmtId="0" fontId="13" fillId="0" borderId="0" xfId="2" applyFont="1" applyAlignment="1">
      <alignment horizontal="left" vertical="center"/>
    </xf>
    <xf numFmtId="0" fontId="12" fillId="0" borderId="0" xfId="2" applyFont="1" applyAlignment="1">
      <alignment wrapText="1"/>
    </xf>
    <xf numFmtId="2" fontId="13" fillId="0" borderId="1" xfId="2" applyNumberFormat="1" applyFont="1" applyBorder="1"/>
    <xf numFmtId="0" fontId="2" fillId="0" borderId="0" xfId="2" applyFont="1" applyAlignment="1">
      <alignment horizontal="left"/>
    </xf>
    <xf numFmtId="0" fontId="12" fillId="0" borderId="1" xfId="2" applyFont="1" applyBorder="1" applyAlignment="1">
      <alignment horizontal="center" vertical="top" wrapText="1"/>
    </xf>
    <xf numFmtId="0" fontId="13" fillId="0" borderId="2" xfId="2" applyFont="1" applyBorder="1" applyAlignment="1">
      <alignment vertical="center" wrapText="1"/>
    </xf>
    <xf numFmtId="0" fontId="13" fillId="0" borderId="5" xfId="2" applyFont="1" applyBorder="1" applyAlignment="1">
      <alignment vertical="center" wrapText="1"/>
    </xf>
    <xf numFmtId="0" fontId="13" fillId="0" borderId="2" xfId="3" applyFont="1" applyBorder="1" applyAlignment="1">
      <alignment horizontal="left" vertical="center" wrapText="1"/>
    </xf>
    <xf numFmtId="0" fontId="13" fillId="0" borderId="5" xfId="3" applyFont="1" applyBorder="1" applyAlignment="1">
      <alignment horizontal="left" vertical="center" wrapText="1"/>
    </xf>
    <xf numFmtId="0" fontId="13" fillId="0" borderId="1" xfId="2" applyFont="1" applyBorder="1" applyAlignment="1">
      <alignment horizontal="left" vertical="center" wrapText="1"/>
    </xf>
    <xf numFmtId="0" fontId="12" fillId="0" borderId="0" xfId="2" applyFont="1" applyAlignment="1">
      <alignment horizontal="center" vertical="center" wrapText="1"/>
    </xf>
    <xf numFmtId="0" fontId="13" fillId="0" borderId="2" xfId="2" applyFont="1" applyBorder="1" applyAlignment="1">
      <alignment horizontal="left" vertical="center" wrapText="1"/>
    </xf>
    <xf numFmtId="0" fontId="13" fillId="0" borderId="5" xfId="2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wrapText="1"/>
    </xf>
    <xf numFmtId="0" fontId="7" fillId="0" borderId="0" xfId="0" applyFont="1" applyAlignment="1">
      <alignment horizontal="left" wrapText="1"/>
    </xf>
  </cellXfs>
  <cellStyles count="8">
    <cellStyle name="Comma" xfId="1" builtinId="3"/>
    <cellStyle name="Normal" xfId="0" builtinId="0"/>
    <cellStyle name="Normal 2" xfId="2" xr:uid="{0BCD311D-ADA2-441B-8CF2-A208E44B43FA}"/>
    <cellStyle name="Normal 2 2" xfId="4" xr:uid="{0765F802-03E3-4E62-97E5-8C57BB0C0295}"/>
    <cellStyle name="Normal_ANEXA A SI ANEXA B bistrita" xfId="6" xr:uid="{DEE78BE6-DC4F-4E4E-A277-328CE51B9A8E}"/>
    <cellStyle name="Normal_LOT 2 - CJ - ANEXE modificate" xfId="5" xr:uid="{379A8718-6C2B-4B9E-A24E-8C8031A3F3BB}"/>
    <cellStyle name="Normal_NI1" xfId="3" xr:uid="{381CDCAB-6C0D-4652-ADED-D86437D0FC05}"/>
    <cellStyle name="Normal_UTILAJE SDN BUCURESTI NORD 2013 - 2014" xfId="7" xr:uid="{2B124AB3-CC54-4462-B60D-9151294A6E8D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3B155-DD8F-4337-AAAD-8D6F9466E270}">
  <dimension ref="B1:AI36"/>
  <sheetViews>
    <sheetView tabSelected="1" view="pageBreakPreview" zoomScaleNormal="100" zoomScaleSheetLayoutView="100" workbookViewId="0">
      <selection activeCell="A2" sqref="A2:XFD8"/>
    </sheetView>
  </sheetViews>
  <sheetFormatPr defaultRowHeight="13.2"/>
  <cols>
    <col min="1" max="2" width="8.88671875" style="38"/>
    <col min="3" max="3" width="17" style="38" customWidth="1"/>
    <col min="4" max="4" width="19.44140625" style="38" customWidth="1"/>
    <col min="5" max="5" width="10.5546875" style="38" customWidth="1"/>
    <col min="6" max="6" width="11.6640625" style="38" customWidth="1"/>
    <col min="7" max="7" width="8.88671875" style="38"/>
    <col min="8" max="8" width="10.33203125" style="38" customWidth="1"/>
    <col min="9" max="249" width="8.88671875" style="38"/>
    <col min="250" max="250" width="17" style="38" customWidth="1"/>
    <col min="251" max="251" width="19.44140625" style="38" customWidth="1"/>
    <col min="252" max="252" width="9.33203125" style="38" customWidth="1"/>
    <col min="253" max="253" width="7.88671875" style="38" customWidth="1"/>
    <col min="254" max="254" width="7" style="38" customWidth="1"/>
    <col min="255" max="255" width="9.33203125" style="38" customWidth="1"/>
    <col min="256" max="256" width="10.6640625" style="38" customWidth="1"/>
    <col min="257" max="257" width="11.109375" style="38" customWidth="1"/>
    <col min="258" max="258" width="8.88671875" style="38"/>
    <col min="259" max="259" width="11" style="38" customWidth="1"/>
    <col min="260" max="261" width="17.109375" style="38" customWidth="1"/>
    <col min="262" max="262" width="19" style="38" customWidth="1"/>
    <col min="263" max="263" width="8.88671875" style="38"/>
    <col min="264" max="264" width="19.33203125" style="38" customWidth="1"/>
    <col min="265" max="505" width="8.88671875" style="38"/>
    <col min="506" max="506" width="17" style="38" customWidth="1"/>
    <col min="507" max="507" width="19.44140625" style="38" customWidth="1"/>
    <col min="508" max="508" width="9.33203125" style="38" customWidth="1"/>
    <col min="509" max="509" width="7.88671875" style="38" customWidth="1"/>
    <col min="510" max="510" width="7" style="38" customWidth="1"/>
    <col min="511" max="511" width="9.33203125" style="38" customWidth="1"/>
    <col min="512" max="512" width="10.6640625" style="38" customWidth="1"/>
    <col min="513" max="513" width="11.109375" style="38" customWidth="1"/>
    <col min="514" max="514" width="8.88671875" style="38"/>
    <col min="515" max="515" width="11" style="38" customWidth="1"/>
    <col min="516" max="517" width="17.109375" style="38" customWidth="1"/>
    <col min="518" max="518" width="19" style="38" customWidth="1"/>
    <col min="519" max="519" width="8.88671875" style="38"/>
    <col min="520" max="520" width="19.33203125" style="38" customWidth="1"/>
    <col min="521" max="761" width="8.88671875" style="38"/>
    <col min="762" max="762" width="17" style="38" customWidth="1"/>
    <col min="763" max="763" width="19.44140625" style="38" customWidth="1"/>
    <col min="764" max="764" width="9.33203125" style="38" customWidth="1"/>
    <col min="765" max="765" width="7.88671875" style="38" customWidth="1"/>
    <col min="766" max="766" width="7" style="38" customWidth="1"/>
    <col min="767" max="767" width="9.33203125" style="38" customWidth="1"/>
    <col min="768" max="768" width="10.6640625" style="38" customWidth="1"/>
    <col min="769" max="769" width="11.109375" style="38" customWidth="1"/>
    <col min="770" max="770" width="8.88671875" style="38"/>
    <col min="771" max="771" width="11" style="38" customWidth="1"/>
    <col min="772" max="773" width="17.109375" style="38" customWidth="1"/>
    <col min="774" max="774" width="19" style="38" customWidth="1"/>
    <col min="775" max="775" width="8.88671875" style="38"/>
    <col min="776" max="776" width="19.33203125" style="38" customWidth="1"/>
    <col min="777" max="1017" width="8.88671875" style="38"/>
    <col min="1018" max="1018" width="17" style="38" customWidth="1"/>
    <col min="1019" max="1019" width="19.44140625" style="38" customWidth="1"/>
    <col min="1020" max="1020" width="9.33203125" style="38" customWidth="1"/>
    <col min="1021" max="1021" width="7.88671875" style="38" customWidth="1"/>
    <col min="1022" max="1022" width="7" style="38" customWidth="1"/>
    <col min="1023" max="1023" width="9.33203125" style="38" customWidth="1"/>
    <col min="1024" max="1024" width="10.6640625" style="38" customWidth="1"/>
    <col min="1025" max="1025" width="11.109375" style="38" customWidth="1"/>
    <col min="1026" max="1026" width="8.88671875" style="38"/>
    <col min="1027" max="1027" width="11" style="38" customWidth="1"/>
    <col min="1028" max="1029" width="17.109375" style="38" customWidth="1"/>
    <col min="1030" max="1030" width="19" style="38" customWidth="1"/>
    <col min="1031" max="1031" width="8.88671875" style="38"/>
    <col min="1032" max="1032" width="19.33203125" style="38" customWidth="1"/>
    <col min="1033" max="1273" width="8.88671875" style="38"/>
    <col min="1274" max="1274" width="17" style="38" customWidth="1"/>
    <col min="1275" max="1275" width="19.44140625" style="38" customWidth="1"/>
    <col min="1276" max="1276" width="9.33203125" style="38" customWidth="1"/>
    <col min="1277" max="1277" width="7.88671875" style="38" customWidth="1"/>
    <col min="1278" max="1278" width="7" style="38" customWidth="1"/>
    <col min="1279" max="1279" width="9.33203125" style="38" customWidth="1"/>
    <col min="1280" max="1280" width="10.6640625" style="38" customWidth="1"/>
    <col min="1281" max="1281" width="11.109375" style="38" customWidth="1"/>
    <col min="1282" max="1282" width="8.88671875" style="38"/>
    <col min="1283" max="1283" width="11" style="38" customWidth="1"/>
    <col min="1284" max="1285" width="17.109375" style="38" customWidth="1"/>
    <col min="1286" max="1286" width="19" style="38" customWidth="1"/>
    <col min="1287" max="1287" width="8.88671875" style="38"/>
    <col min="1288" max="1288" width="19.33203125" style="38" customWidth="1"/>
    <col min="1289" max="1529" width="8.88671875" style="38"/>
    <col min="1530" max="1530" width="17" style="38" customWidth="1"/>
    <col min="1531" max="1531" width="19.44140625" style="38" customWidth="1"/>
    <col min="1532" max="1532" width="9.33203125" style="38" customWidth="1"/>
    <col min="1533" max="1533" width="7.88671875" style="38" customWidth="1"/>
    <col min="1534" max="1534" width="7" style="38" customWidth="1"/>
    <col min="1535" max="1535" width="9.33203125" style="38" customWidth="1"/>
    <col min="1536" max="1536" width="10.6640625" style="38" customWidth="1"/>
    <col min="1537" max="1537" width="11.109375" style="38" customWidth="1"/>
    <col min="1538" max="1538" width="8.88671875" style="38"/>
    <col min="1539" max="1539" width="11" style="38" customWidth="1"/>
    <col min="1540" max="1541" width="17.109375" style="38" customWidth="1"/>
    <col min="1542" max="1542" width="19" style="38" customWidth="1"/>
    <col min="1543" max="1543" width="8.88671875" style="38"/>
    <col min="1544" max="1544" width="19.33203125" style="38" customWidth="1"/>
    <col min="1545" max="1785" width="8.88671875" style="38"/>
    <col min="1786" max="1786" width="17" style="38" customWidth="1"/>
    <col min="1787" max="1787" width="19.44140625" style="38" customWidth="1"/>
    <col min="1788" max="1788" width="9.33203125" style="38" customWidth="1"/>
    <col min="1789" max="1789" width="7.88671875" style="38" customWidth="1"/>
    <col min="1790" max="1790" width="7" style="38" customWidth="1"/>
    <col min="1791" max="1791" width="9.33203125" style="38" customWidth="1"/>
    <col min="1792" max="1792" width="10.6640625" style="38" customWidth="1"/>
    <col min="1793" max="1793" width="11.109375" style="38" customWidth="1"/>
    <col min="1794" max="1794" width="8.88671875" style="38"/>
    <col min="1795" max="1795" width="11" style="38" customWidth="1"/>
    <col min="1796" max="1797" width="17.109375" style="38" customWidth="1"/>
    <col min="1798" max="1798" width="19" style="38" customWidth="1"/>
    <col min="1799" max="1799" width="8.88671875" style="38"/>
    <col min="1800" max="1800" width="19.33203125" style="38" customWidth="1"/>
    <col min="1801" max="2041" width="8.88671875" style="38"/>
    <col min="2042" max="2042" width="17" style="38" customWidth="1"/>
    <col min="2043" max="2043" width="19.44140625" style="38" customWidth="1"/>
    <col min="2044" max="2044" width="9.33203125" style="38" customWidth="1"/>
    <col min="2045" max="2045" width="7.88671875" style="38" customWidth="1"/>
    <col min="2046" max="2046" width="7" style="38" customWidth="1"/>
    <col min="2047" max="2047" width="9.33203125" style="38" customWidth="1"/>
    <col min="2048" max="2048" width="10.6640625" style="38" customWidth="1"/>
    <col min="2049" max="2049" width="11.109375" style="38" customWidth="1"/>
    <col min="2050" max="2050" width="8.88671875" style="38"/>
    <col min="2051" max="2051" width="11" style="38" customWidth="1"/>
    <col min="2052" max="2053" width="17.109375" style="38" customWidth="1"/>
    <col min="2054" max="2054" width="19" style="38" customWidth="1"/>
    <col min="2055" max="2055" width="8.88671875" style="38"/>
    <col min="2056" max="2056" width="19.33203125" style="38" customWidth="1"/>
    <col min="2057" max="2297" width="8.88671875" style="38"/>
    <col min="2298" max="2298" width="17" style="38" customWidth="1"/>
    <col min="2299" max="2299" width="19.44140625" style="38" customWidth="1"/>
    <col min="2300" max="2300" width="9.33203125" style="38" customWidth="1"/>
    <col min="2301" max="2301" width="7.88671875" style="38" customWidth="1"/>
    <col min="2302" max="2302" width="7" style="38" customWidth="1"/>
    <col min="2303" max="2303" width="9.33203125" style="38" customWidth="1"/>
    <col min="2304" max="2304" width="10.6640625" style="38" customWidth="1"/>
    <col min="2305" max="2305" width="11.109375" style="38" customWidth="1"/>
    <col min="2306" max="2306" width="8.88671875" style="38"/>
    <col min="2307" max="2307" width="11" style="38" customWidth="1"/>
    <col min="2308" max="2309" width="17.109375" style="38" customWidth="1"/>
    <col min="2310" max="2310" width="19" style="38" customWidth="1"/>
    <col min="2311" max="2311" width="8.88671875" style="38"/>
    <col min="2312" max="2312" width="19.33203125" style="38" customWidth="1"/>
    <col min="2313" max="2553" width="8.88671875" style="38"/>
    <col min="2554" max="2554" width="17" style="38" customWidth="1"/>
    <col min="2555" max="2555" width="19.44140625" style="38" customWidth="1"/>
    <col min="2556" max="2556" width="9.33203125" style="38" customWidth="1"/>
    <col min="2557" max="2557" width="7.88671875" style="38" customWidth="1"/>
    <col min="2558" max="2558" width="7" style="38" customWidth="1"/>
    <col min="2559" max="2559" width="9.33203125" style="38" customWidth="1"/>
    <col min="2560" max="2560" width="10.6640625" style="38" customWidth="1"/>
    <col min="2561" max="2561" width="11.109375" style="38" customWidth="1"/>
    <col min="2562" max="2562" width="8.88671875" style="38"/>
    <col min="2563" max="2563" width="11" style="38" customWidth="1"/>
    <col min="2564" max="2565" width="17.109375" style="38" customWidth="1"/>
    <col min="2566" max="2566" width="19" style="38" customWidth="1"/>
    <col min="2567" max="2567" width="8.88671875" style="38"/>
    <col min="2568" max="2568" width="19.33203125" style="38" customWidth="1"/>
    <col min="2569" max="2809" width="8.88671875" style="38"/>
    <col min="2810" max="2810" width="17" style="38" customWidth="1"/>
    <col min="2811" max="2811" width="19.44140625" style="38" customWidth="1"/>
    <col min="2812" max="2812" width="9.33203125" style="38" customWidth="1"/>
    <col min="2813" max="2813" width="7.88671875" style="38" customWidth="1"/>
    <col min="2814" max="2814" width="7" style="38" customWidth="1"/>
    <col min="2815" max="2815" width="9.33203125" style="38" customWidth="1"/>
    <col min="2816" max="2816" width="10.6640625" style="38" customWidth="1"/>
    <col min="2817" max="2817" width="11.109375" style="38" customWidth="1"/>
    <col min="2818" max="2818" width="8.88671875" style="38"/>
    <col min="2819" max="2819" width="11" style="38" customWidth="1"/>
    <col min="2820" max="2821" width="17.109375" style="38" customWidth="1"/>
    <col min="2822" max="2822" width="19" style="38" customWidth="1"/>
    <col min="2823" max="2823" width="8.88671875" style="38"/>
    <col min="2824" max="2824" width="19.33203125" style="38" customWidth="1"/>
    <col min="2825" max="3065" width="8.88671875" style="38"/>
    <col min="3066" max="3066" width="17" style="38" customWidth="1"/>
    <col min="3067" max="3067" width="19.44140625" style="38" customWidth="1"/>
    <col min="3068" max="3068" width="9.33203125" style="38" customWidth="1"/>
    <col min="3069" max="3069" width="7.88671875" style="38" customWidth="1"/>
    <col min="3070" max="3070" width="7" style="38" customWidth="1"/>
    <col min="3071" max="3071" width="9.33203125" style="38" customWidth="1"/>
    <col min="3072" max="3072" width="10.6640625" style="38" customWidth="1"/>
    <col min="3073" max="3073" width="11.109375" style="38" customWidth="1"/>
    <col min="3074" max="3074" width="8.88671875" style="38"/>
    <col min="3075" max="3075" width="11" style="38" customWidth="1"/>
    <col min="3076" max="3077" width="17.109375" style="38" customWidth="1"/>
    <col min="3078" max="3078" width="19" style="38" customWidth="1"/>
    <col min="3079" max="3079" width="8.88671875" style="38"/>
    <col min="3080" max="3080" width="19.33203125" style="38" customWidth="1"/>
    <col min="3081" max="3321" width="8.88671875" style="38"/>
    <col min="3322" max="3322" width="17" style="38" customWidth="1"/>
    <col min="3323" max="3323" width="19.44140625" style="38" customWidth="1"/>
    <col min="3324" max="3324" width="9.33203125" style="38" customWidth="1"/>
    <col min="3325" max="3325" width="7.88671875" style="38" customWidth="1"/>
    <col min="3326" max="3326" width="7" style="38" customWidth="1"/>
    <col min="3327" max="3327" width="9.33203125" style="38" customWidth="1"/>
    <col min="3328" max="3328" width="10.6640625" style="38" customWidth="1"/>
    <col min="3329" max="3329" width="11.109375" style="38" customWidth="1"/>
    <col min="3330" max="3330" width="8.88671875" style="38"/>
    <col min="3331" max="3331" width="11" style="38" customWidth="1"/>
    <col min="3332" max="3333" width="17.109375" style="38" customWidth="1"/>
    <col min="3334" max="3334" width="19" style="38" customWidth="1"/>
    <col min="3335" max="3335" width="8.88671875" style="38"/>
    <col min="3336" max="3336" width="19.33203125" style="38" customWidth="1"/>
    <col min="3337" max="3577" width="8.88671875" style="38"/>
    <col min="3578" max="3578" width="17" style="38" customWidth="1"/>
    <col min="3579" max="3579" width="19.44140625" style="38" customWidth="1"/>
    <col min="3580" max="3580" width="9.33203125" style="38" customWidth="1"/>
    <col min="3581" max="3581" width="7.88671875" style="38" customWidth="1"/>
    <col min="3582" max="3582" width="7" style="38" customWidth="1"/>
    <col min="3583" max="3583" width="9.33203125" style="38" customWidth="1"/>
    <col min="3584" max="3584" width="10.6640625" style="38" customWidth="1"/>
    <col min="3585" max="3585" width="11.109375" style="38" customWidth="1"/>
    <col min="3586" max="3586" width="8.88671875" style="38"/>
    <col min="3587" max="3587" width="11" style="38" customWidth="1"/>
    <col min="3588" max="3589" width="17.109375" style="38" customWidth="1"/>
    <col min="3590" max="3590" width="19" style="38" customWidth="1"/>
    <col min="3591" max="3591" width="8.88671875" style="38"/>
    <col min="3592" max="3592" width="19.33203125" style="38" customWidth="1"/>
    <col min="3593" max="3833" width="8.88671875" style="38"/>
    <col min="3834" max="3834" width="17" style="38" customWidth="1"/>
    <col min="3835" max="3835" width="19.44140625" style="38" customWidth="1"/>
    <col min="3836" max="3836" width="9.33203125" style="38" customWidth="1"/>
    <col min="3837" max="3837" width="7.88671875" style="38" customWidth="1"/>
    <col min="3838" max="3838" width="7" style="38" customWidth="1"/>
    <col min="3839" max="3839" width="9.33203125" style="38" customWidth="1"/>
    <col min="3840" max="3840" width="10.6640625" style="38" customWidth="1"/>
    <col min="3841" max="3841" width="11.109375" style="38" customWidth="1"/>
    <col min="3842" max="3842" width="8.88671875" style="38"/>
    <col min="3843" max="3843" width="11" style="38" customWidth="1"/>
    <col min="3844" max="3845" width="17.109375" style="38" customWidth="1"/>
    <col min="3846" max="3846" width="19" style="38" customWidth="1"/>
    <col min="3847" max="3847" width="8.88671875" style="38"/>
    <col min="3848" max="3848" width="19.33203125" style="38" customWidth="1"/>
    <col min="3849" max="4089" width="8.88671875" style="38"/>
    <col min="4090" max="4090" width="17" style="38" customWidth="1"/>
    <col min="4091" max="4091" width="19.44140625" style="38" customWidth="1"/>
    <col min="4092" max="4092" width="9.33203125" style="38" customWidth="1"/>
    <col min="4093" max="4093" width="7.88671875" style="38" customWidth="1"/>
    <col min="4094" max="4094" width="7" style="38" customWidth="1"/>
    <col min="4095" max="4095" width="9.33203125" style="38" customWidth="1"/>
    <col min="4096" max="4096" width="10.6640625" style="38" customWidth="1"/>
    <col min="4097" max="4097" width="11.109375" style="38" customWidth="1"/>
    <col min="4098" max="4098" width="8.88671875" style="38"/>
    <col min="4099" max="4099" width="11" style="38" customWidth="1"/>
    <col min="4100" max="4101" width="17.109375" style="38" customWidth="1"/>
    <col min="4102" max="4102" width="19" style="38" customWidth="1"/>
    <col min="4103" max="4103" width="8.88671875" style="38"/>
    <col min="4104" max="4104" width="19.33203125" style="38" customWidth="1"/>
    <col min="4105" max="4345" width="8.88671875" style="38"/>
    <col min="4346" max="4346" width="17" style="38" customWidth="1"/>
    <col min="4347" max="4347" width="19.44140625" style="38" customWidth="1"/>
    <col min="4348" max="4348" width="9.33203125" style="38" customWidth="1"/>
    <col min="4349" max="4349" width="7.88671875" style="38" customWidth="1"/>
    <col min="4350" max="4350" width="7" style="38" customWidth="1"/>
    <col min="4351" max="4351" width="9.33203125" style="38" customWidth="1"/>
    <col min="4352" max="4352" width="10.6640625" style="38" customWidth="1"/>
    <col min="4353" max="4353" width="11.109375" style="38" customWidth="1"/>
    <col min="4354" max="4354" width="8.88671875" style="38"/>
    <col min="4355" max="4355" width="11" style="38" customWidth="1"/>
    <col min="4356" max="4357" width="17.109375" style="38" customWidth="1"/>
    <col min="4358" max="4358" width="19" style="38" customWidth="1"/>
    <col min="4359" max="4359" width="8.88671875" style="38"/>
    <col min="4360" max="4360" width="19.33203125" style="38" customWidth="1"/>
    <col min="4361" max="4601" width="8.88671875" style="38"/>
    <col min="4602" max="4602" width="17" style="38" customWidth="1"/>
    <col min="4603" max="4603" width="19.44140625" style="38" customWidth="1"/>
    <col min="4604" max="4604" width="9.33203125" style="38" customWidth="1"/>
    <col min="4605" max="4605" width="7.88671875" style="38" customWidth="1"/>
    <col min="4606" max="4606" width="7" style="38" customWidth="1"/>
    <col min="4607" max="4607" width="9.33203125" style="38" customWidth="1"/>
    <col min="4608" max="4608" width="10.6640625" style="38" customWidth="1"/>
    <col min="4609" max="4609" width="11.109375" style="38" customWidth="1"/>
    <col min="4610" max="4610" width="8.88671875" style="38"/>
    <col min="4611" max="4611" width="11" style="38" customWidth="1"/>
    <col min="4612" max="4613" width="17.109375" style="38" customWidth="1"/>
    <col min="4614" max="4614" width="19" style="38" customWidth="1"/>
    <col min="4615" max="4615" width="8.88671875" style="38"/>
    <col min="4616" max="4616" width="19.33203125" style="38" customWidth="1"/>
    <col min="4617" max="4857" width="8.88671875" style="38"/>
    <col min="4858" max="4858" width="17" style="38" customWidth="1"/>
    <col min="4859" max="4859" width="19.44140625" style="38" customWidth="1"/>
    <col min="4860" max="4860" width="9.33203125" style="38" customWidth="1"/>
    <col min="4861" max="4861" width="7.88671875" style="38" customWidth="1"/>
    <col min="4862" max="4862" width="7" style="38" customWidth="1"/>
    <col min="4863" max="4863" width="9.33203125" style="38" customWidth="1"/>
    <col min="4864" max="4864" width="10.6640625" style="38" customWidth="1"/>
    <col min="4865" max="4865" width="11.109375" style="38" customWidth="1"/>
    <col min="4866" max="4866" width="8.88671875" style="38"/>
    <col min="4867" max="4867" width="11" style="38" customWidth="1"/>
    <col min="4868" max="4869" width="17.109375" style="38" customWidth="1"/>
    <col min="4870" max="4870" width="19" style="38" customWidth="1"/>
    <col min="4871" max="4871" width="8.88671875" style="38"/>
    <col min="4872" max="4872" width="19.33203125" style="38" customWidth="1"/>
    <col min="4873" max="5113" width="8.88671875" style="38"/>
    <col min="5114" max="5114" width="17" style="38" customWidth="1"/>
    <col min="5115" max="5115" width="19.44140625" style="38" customWidth="1"/>
    <col min="5116" max="5116" width="9.33203125" style="38" customWidth="1"/>
    <col min="5117" max="5117" width="7.88671875" style="38" customWidth="1"/>
    <col min="5118" max="5118" width="7" style="38" customWidth="1"/>
    <col min="5119" max="5119" width="9.33203125" style="38" customWidth="1"/>
    <col min="5120" max="5120" width="10.6640625" style="38" customWidth="1"/>
    <col min="5121" max="5121" width="11.109375" style="38" customWidth="1"/>
    <col min="5122" max="5122" width="8.88671875" style="38"/>
    <col min="5123" max="5123" width="11" style="38" customWidth="1"/>
    <col min="5124" max="5125" width="17.109375" style="38" customWidth="1"/>
    <col min="5126" max="5126" width="19" style="38" customWidth="1"/>
    <col min="5127" max="5127" width="8.88671875" style="38"/>
    <col min="5128" max="5128" width="19.33203125" style="38" customWidth="1"/>
    <col min="5129" max="5369" width="8.88671875" style="38"/>
    <col min="5370" max="5370" width="17" style="38" customWidth="1"/>
    <col min="5371" max="5371" width="19.44140625" style="38" customWidth="1"/>
    <col min="5372" max="5372" width="9.33203125" style="38" customWidth="1"/>
    <col min="5373" max="5373" width="7.88671875" style="38" customWidth="1"/>
    <col min="5374" max="5374" width="7" style="38" customWidth="1"/>
    <col min="5375" max="5375" width="9.33203125" style="38" customWidth="1"/>
    <col min="5376" max="5376" width="10.6640625" style="38" customWidth="1"/>
    <col min="5377" max="5377" width="11.109375" style="38" customWidth="1"/>
    <col min="5378" max="5378" width="8.88671875" style="38"/>
    <col min="5379" max="5379" width="11" style="38" customWidth="1"/>
    <col min="5380" max="5381" width="17.109375" style="38" customWidth="1"/>
    <col min="5382" max="5382" width="19" style="38" customWidth="1"/>
    <col min="5383" max="5383" width="8.88671875" style="38"/>
    <col min="5384" max="5384" width="19.33203125" style="38" customWidth="1"/>
    <col min="5385" max="5625" width="8.88671875" style="38"/>
    <col min="5626" max="5626" width="17" style="38" customWidth="1"/>
    <col min="5627" max="5627" width="19.44140625" style="38" customWidth="1"/>
    <col min="5628" max="5628" width="9.33203125" style="38" customWidth="1"/>
    <col min="5629" max="5629" width="7.88671875" style="38" customWidth="1"/>
    <col min="5630" max="5630" width="7" style="38" customWidth="1"/>
    <col min="5631" max="5631" width="9.33203125" style="38" customWidth="1"/>
    <col min="5632" max="5632" width="10.6640625" style="38" customWidth="1"/>
    <col min="5633" max="5633" width="11.109375" style="38" customWidth="1"/>
    <col min="5634" max="5634" width="8.88671875" style="38"/>
    <col min="5635" max="5635" width="11" style="38" customWidth="1"/>
    <col min="5636" max="5637" width="17.109375" style="38" customWidth="1"/>
    <col min="5638" max="5638" width="19" style="38" customWidth="1"/>
    <col min="5639" max="5639" width="8.88671875" style="38"/>
    <col min="5640" max="5640" width="19.33203125" style="38" customWidth="1"/>
    <col min="5641" max="5881" width="8.88671875" style="38"/>
    <col min="5882" max="5882" width="17" style="38" customWidth="1"/>
    <col min="5883" max="5883" width="19.44140625" style="38" customWidth="1"/>
    <col min="5884" max="5884" width="9.33203125" style="38" customWidth="1"/>
    <col min="5885" max="5885" width="7.88671875" style="38" customWidth="1"/>
    <col min="5886" max="5886" width="7" style="38" customWidth="1"/>
    <col min="5887" max="5887" width="9.33203125" style="38" customWidth="1"/>
    <col min="5888" max="5888" width="10.6640625" style="38" customWidth="1"/>
    <col min="5889" max="5889" width="11.109375" style="38" customWidth="1"/>
    <col min="5890" max="5890" width="8.88671875" style="38"/>
    <col min="5891" max="5891" width="11" style="38" customWidth="1"/>
    <col min="5892" max="5893" width="17.109375" style="38" customWidth="1"/>
    <col min="5894" max="5894" width="19" style="38" customWidth="1"/>
    <col min="5895" max="5895" width="8.88671875" style="38"/>
    <col min="5896" max="5896" width="19.33203125" style="38" customWidth="1"/>
    <col min="5897" max="6137" width="8.88671875" style="38"/>
    <col min="6138" max="6138" width="17" style="38" customWidth="1"/>
    <col min="6139" max="6139" width="19.44140625" style="38" customWidth="1"/>
    <col min="6140" max="6140" width="9.33203125" style="38" customWidth="1"/>
    <col min="6141" max="6141" width="7.88671875" style="38" customWidth="1"/>
    <col min="6142" max="6142" width="7" style="38" customWidth="1"/>
    <col min="6143" max="6143" width="9.33203125" style="38" customWidth="1"/>
    <col min="6144" max="6144" width="10.6640625" style="38" customWidth="1"/>
    <col min="6145" max="6145" width="11.109375" style="38" customWidth="1"/>
    <col min="6146" max="6146" width="8.88671875" style="38"/>
    <col min="6147" max="6147" width="11" style="38" customWidth="1"/>
    <col min="6148" max="6149" width="17.109375" style="38" customWidth="1"/>
    <col min="6150" max="6150" width="19" style="38" customWidth="1"/>
    <col min="6151" max="6151" width="8.88671875" style="38"/>
    <col min="6152" max="6152" width="19.33203125" style="38" customWidth="1"/>
    <col min="6153" max="6393" width="8.88671875" style="38"/>
    <col min="6394" max="6394" width="17" style="38" customWidth="1"/>
    <col min="6395" max="6395" width="19.44140625" style="38" customWidth="1"/>
    <col min="6396" max="6396" width="9.33203125" style="38" customWidth="1"/>
    <col min="6397" max="6397" width="7.88671875" style="38" customWidth="1"/>
    <col min="6398" max="6398" width="7" style="38" customWidth="1"/>
    <col min="6399" max="6399" width="9.33203125" style="38" customWidth="1"/>
    <col min="6400" max="6400" width="10.6640625" style="38" customWidth="1"/>
    <col min="6401" max="6401" width="11.109375" style="38" customWidth="1"/>
    <col min="6402" max="6402" width="8.88671875" style="38"/>
    <col min="6403" max="6403" width="11" style="38" customWidth="1"/>
    <col min="6404" max="6405" width="17.109375" style="38" customWidth="1"/>
    <col min="6406" max="6406" width="19" style="38" customWidth="1"/>
    <col min="6407" max="6407" width="8.88671875" style="38"/>
    <col min="6408" max="6408" width="19.33203125" style="38" customWidth="1"/>
    <col min="6409" max="6649" width="8.88671875" style="38"/>
    <col min="6650" max="6650" width="17" style="38" customWidth="1"/>
    <col min="6651" max="6651" width="19.44140625" style="38" customWidth="1"/>
    <col min="6652" max="6652" width="9.33203125" style="38" customWidth="1"/>
    <col min="6653" max="6653" width="7.88671875" style="38" customWidth="1"/>
    <col min="6654" max="6654" width="7" style="38" customWidth="1"/>
    <col min="6655" max="6655" width="9.33203125" style="38" customWidth="1"/>
    <col min="6656" max="6656" width="10.6640625" style="38" customWidth="1"/>
    <col min="6657" max="6657" width="11.109375" style="38" customWidth="1"/>
    <col min="6658" max="6658" width="8.88671875" style="38"/>
    <col min="6659" max="6659" width="11" style="38" customWidth="1"/>
    <col min="6660" max="6661" width="17.109375" style="38" customWidth="1"/>
    <col min="6662" max="6662" width="19" style="38" customWidth="1"/>
    <col min="6663" max="6663" width="8.88671875" style="38"/>
    <col min="6664" max="6664" width="19.33203125" style="38" customWidth="1"/>
    <col min="6665" max="6905" width="8.88671875" style="38"/>
    <col min="6906" max="6906" width="17" style="38" customWidth="1"/>
    <col min="6907" max="6907" width="19.44140625" style="38" customWidth="1"/>
    <col min="6908" max="6908" width="9.33203125" style="38" customWidth="1"/>
    <col min="6909" max="6909" width="7.88671875" style="38" customWidth="1"/>
    <col min="6910" max="6910" width="7" style="38" customWidth="1"/>
    <col min="6911" max="6911" width="9.33203125" style="38" customWidth="1"/>
    <col min="6912" max="6912" width="10.6640625" style="38" customWidth="1"/>
    <col min="6913" max="6913" width="11.109375" style="38" customWidth="1"/>
    <col min="6914" max="6914" width="8.88671875" style="38"/>
    <col min="6915" max="6915" width="11" style="38" customWidth="1"/>
    <col min="6916" max="6917" width="17.109375" style="38" customWidth="1"/>
    <col min="6918" max="6918" width="19" style="38" customWidth="1"/>
    <col min="6919" max="6919" width="8.88671875" style="38"/>
    <col min="6920" max="6920" width="19.33203125" style="38" customWidth="1"/>
    <col min="6921" max="7161" width="8.88671875" style="38"/>
    <col min="7162" max="7162" width="17" style="38" customWidth="1"/>
    <col min="7163" max="7163" width="19.44140625" style="38" customWidth="1"/>
    <col min="7164" max="7164" width="9.33203125" style="38" customWidth="1"/>
    <col min="7165" max="7165" width="7.88671875" style="38" customWidth="1"/>
    <col min="7166" max="7166" width="7" style="38" customWidth="1"/>
    <col min="7167" max="7167" width="9.33203125" style="38" customWidth="1"/>
    <col min="7168" max="7168" width="10.6640625" style="38" customWidth="1"/>
    <col min="7169" max="7169" width="11.109375" style="38" customWidth="1"/>
    <col min="7170" max="7170" width="8.88671875" style="38"/>
    <col min="7171" max="7171" width="11" style="38" customWidth="1"/>
    <col min="7172" max="7173" width="17.109375" style="38" customWidth="1"/>
    <col min="7174" max="7174" width="19" style="38" customWidth="1"/>
    <col min="7175" max="7175" width="8.88671875" style="38"/>
    <col min="7176" max="7176" width="19.33203125" style="38" customWidth="1"/>
    <col min="7177" max="7417" width="8.88671875" style="38"/>
    <col min="7418" max="7418" width="17" style="38" customWidth="1"/>
    <col min="7419" max="7419" width="19.44140625" style="38" customWidth="1"/>
    <col min="7420" max="7420" width="9.33203125" style="38" customWidth="1"/>
    <col min="7421" max="7421" width="7.88671875" style="38" customWidth="1"/>
    <col min="7422" max="7422" width="7" style="38" customWidth="1"/>
    <col min="7423" max="7423" width="9.33203125" style="38" customWidth="1"/>
    <col min="7424" max="7424" width="10.6640625" style="38" customWidth="1"/>
    <col min="7425" max="7425" width="11.109375" style="38" customWidth="1"/>
    <col min="7426" max="7426" width="8.88671875" style="38"/>
    <col min="7427" max="7427" width="11" style="38" customWidth="1"/>
    <col min="7428" max="7429" width="17.109375" style="38" customWidth="1"/>
    <col min="7430" max="7430" width="19" style="38" customWidth="1"/>
    <col min="7431" max="7431" width="8.88671875" style="38"/>
    <col min="7432" max="7432" width="19.33203125" style="38" customWidth="1"/>
    <col min="7433" max="7673" width="8.88671875" style="38"/>
    <col min="7674" max="7674" width="17" style="38" customWidth="1"/>
    <col min="7675" max="7675" width="19.44140625" style="38" customWidth="1"/>
    <col min="7676" max="7676" width="9.33203125" style="38" customWidth="1"/>
    <col min="7677" max="7677" width="7.88671875" style="38" customWidth="1"/>
    <col min="7678" max="7678" width="7" style="38" customWidth="1"/>
    <col min="7679" max="7679" width="9.33203125" style="38" customWidth="1"/>
    <col min="7680" max="7680" width="10.6640625" style="38" customWidth="1"/>
    <col min="7681" max="7681" width="11.109375" style="38" customWidth="1"/>
    <col min="7682" max="7682" width="8.88671875" style="38"/>
    <col min="7683" max="7683" width="11" style="38" customWidth="1"/>
    <col min="7684" max="7685" width="17.109375" style="38" customWidth="1"/>
    <col min="7686" max="7686" width="19" style="38" customWidth="1"/>
    <col min="7687" max="7687" width="8.88671875" style="38"/>
    <col min="7688" max="7688" width="19.33203125" style="38" customWidth="1"/>
    <col min="7689" max="7929" width="8.88671875" style="38"/>
    <col min="7930" max="7930" width="17" style="38" customWidth="1"/>
    <col min="7931" max="7931" width="19.44140625" style="38" customWidth="1"/>
    <col min="7932" max="7932" width="9.33203125" style="38" customWidth="1"/>
    <col min="7933" max="7933" width="7.88671875" style="38" customWidth="1"/>
    <col min="7934" max="7934" width="7" style="38" customWidth="1"/>
    <col min="7935" max="7935" width="9.33203125" style="38" customWidth="1"/>
    <col min="7936" max="7936" width="10.6640625" style="38" customWidth="1"/>
    <col min="7937" max="7937" width="11.109375" style="38" customWidth="1"/>
    <col min="7938" max="7938" width="8.88671875" style="38"/>
    <col min="7939" max="7939" width="11" style="38" customWidth="1"/>
    <col min="7940" max="7941" width="17.109375" style="38" customWidth="1"/>
    <col min="7942" max="7942" width="19" style="38" customWidth="1"/>
    <col min="7943" max="7943" width="8.88671875" style="38"/>
    <col min="7944" max="7944" width="19.33203125" style="38" customWidth="1"/>
    <col min="7945" max="8185" width="8.88671875" style="38"/>
    <col min="8186" max="8186" width="17" style="38" customWidth="1"/>
    <col min="8187" max="8187" width="19.44140625" style="38" customWidth="1"/>
    <col min="8188" max="8188" width="9.33203125" style="38" customWidth="1"/>
    <col min="8189" max="8189" width="7.88671875" style="38" customWidth="1"/>
    <col min="8190" max="8190" width="7" style="38" customWidth="1"/>
    <col min="8191" max="8191" width="9.33203125" style="38" customWidth="1"/>
    <col min="8192" max="8192" width="10.6640625" style="38" customWidth="1"/>
    <col min="8193" max="8193" width="11.109375" style="38" customWidth="1"/>
    <col min="8194" max="8194" width="8.88671875" style="38"/>
    <col min="8195" max="8195" width="11" style="38" customWidth="1"/>
    <col min="8196" max="8197" width="17.109375" style="38" customWidth="1"/>
    <col min="8198" max="8198" width="19" style="38" customWidth="1"/>
    <col min="8199" max="8199" width="8.88671875" style="38"/>
    <col min="8200" max="8200" width="19.33203125" style="38" customWidth="1"/>
    <col min="8201" max="8441" width="8.88671875" style="38"/>
    <col min="8442" max="8442" width="17" style="38" customWidth="1"/>
    <col min="8443" max="8443" width="19.44140625" style="38" customWidth="1"/>
    <col min="8444" max="8444" width="9.33203125" style="38" customWidth="1"/>
    <col min="8445" max="8445" width="7.88671875" style="38" customWidth="1"/>
    <col min="8446" max="8446" width="7" style="38" customWidth="1"/>
    <col min="8447" max="8447" width="9.33203125" style="38" customWidth="1"/>
    <col min="8448" max="8448" width="10.6640625" style="38" customWidth="1"/>
    <col min="8449" max="8449" width="11.109375" style="38" customWidth="1"/>
    <col min="8450" max="8450" width="8.88671875" style="38"/>
    <col min="8451" max="8451" width="11" style="38" customWidth="1"/>
    <col min="8452" max="8453" width="17.109375" style="38" customWidth="1"/>
    <col min="8454" max="8454" width="19" style="38" customWidth="1"/>
    <col min="8455" max="8455" width="8.88671875" style="38"/>
    <col min="8456" max="8456" width="19.33203125" style="38" customWidth="1"/>
    <col min="8457" max="8697" width="8.88671875" style="38"/>
    <col min="8698" max="8698" width="17" style="38" customWidth="1"/>
    <col min="8699" max="8699" width="19.44140625" style="38" customWidth="1"/>
    <col min="8700" max="8700" width="9.33203125" style="38" customWidth="1"/>
    <col min="8701" max="8701" width="7.88671875" style="38" customWidth="1"/>
    <col min="8702" max="8702" width="7" style="38" customWidth="1"/>
    <col min="8703" max="8703" width="9.33203125" style="38" customWidth="1"/>
    <col min="8704" max="8704" width="10.6640625" style="38" customWidth="1"/>
    <col min="8705" max="8705" width="11.109375" style="38" customWidth="1"/>
    <col min="8706" max="8706" width="8.88671875" style="38"/>
    <col min="8707" max="8707" width="11" style="38" customWidth="1"/>
    <col min="8708" max="8709" width="17.109375" style="38" customWidth="1"/>
    <col min="8710" max="8710" width="19" style="38" customWidth="1"/>
    <col min="8711" max="8711" width="8.88671875" style="38"/>
    <col min="8712" max="8712" width="19.33203125" style="38" customWidth="1"/>
    <col min="8713" max="8953" width="8.88671875" style="38"/>
    <col min="8954" max="8954" width="17" style="38" customWidth="1"/>
    <col min="8955" max="8955" width="19.44140625" style="38" customWidth="1"/>
    <col min="8956" max="8956" width="9.33203125" style="38" customWidth="1"/>
    <col min="8957" max="8957" width="7.88671875" style="38" customWidth="1"/>
    <col min="8958" max="8958" width="7" style="38" customWidth="1"/>
    <col min="8959" max="8959" width="9.33203125" style="38" customWidth="1"/>
    <col min="8960" max="8960" width="10.6640625" style="38" customWidth="1"/>
    <col min="8961" max="8961" width="11.109375" style="38" customWidth="1"/>
    <col min="8962" max="8962" width="8.88671875" style="38"/>
    <col min="8963" max="8963" width="11" style="38" customWidth="1"/>
    <col min="8964" max="8965" width="17.109375" style="38" customWidth="1"/>
    <col min="8966" max="8966" width="19" style="38" customWidth="1"/>
    <col min="8967" max="8967" width="8.88671875" style="38"/>
    <col min="8968" max="8968" width="19.33203125" style="38" customWidth="1"/>
    <col min="8969" max="9209" width="8.88671875" style="38"/>
    <col min="9210" max="9210" width="17" style="38" customWidth="1"/>
    <col min="9211" max="9211" width="19.44140625" style="38" customWidth="1"/>
    <col min="9212" max="9212" width="9.33203125" style="38" customWidth="1"/>
    <col min="9213" max="9213" width="7.88671875" style="38" customWidth="1"/>
    <col min="9214" max="9214" width="7" style="38" customWidth="1"/>
    <col min="9215" max="9215" width="9.33203125" style="38" customWidth="1"/>
    <col min="9216" max="9216" width="10.6640625" style="38" customWidth="1"/>
    <col min="9217" max="9217" width="11.109375" style="38" customWidth="1"/>
    <col min="9218" max="9218" width="8.88671875" style="38"/>
    <col min="9219" max="9219" width="11" style="38" customWidth="1"/>
    <col min="9220" max="9221" width="17.109375" style="38" customWidth="1"/>
    <col min="9222" max="9222" width="19" style="38" customWidth="1"/>
    <col min="9223" max="9223" width="8.88671875" style="38"/>
    <col min="9224" max="9224" width="19.33203125" style="38" customWidth="1"/>
    <col min="9225" max="9465" width="8.88671875" style="38"/>
    <col min="9466" max="9466" width="17" style="38" customWidth="1"/>
    <col min="9467" max="9467" width="19.44140625" style="38" customWidth="1"/>
    <col min="9468" max="9468" width="9.33203125" style="38" customWidth="1"/>
    <col min="9469" max="9469" width="7.88671875" style="38" customWidth="1"/>
    <col min="9470" max="9470" width="7" style="38" customWidth="1"/>
    <col min="9471" max="9471" width="9.33203125" style="38" customWidth="1"/>
    <col min="9472" max="9472" width="10.6640625" style="38" customWidth="1"/>
    <col min="9473" max="9473" width="11.109375" style="38" customWidth="1"/>
    <col min="9474" max="9474" width="8.88671875" style="38"/>
    <col min="9475" max="9475" width="11" style="38" customWidth="1"/>
    <col min="9476" max="9477" width="17.109375" style="38" customWidth="1"/>
    <col min="9478" max="9478" width="19" style="38" customWidth="1"/>
    <col min="9479" max="9479" width="8.88671875" style="38"/>
    <col min="9480" max="9480" width="19.33203125" style="38" customWidth="1"/>
    <col min="9481" max="9721" width="8.88671875" style="38"/>
    <col min="9722" max="9722" width="17" style="38" customWidth="1"/>
    <col min="9723" max="9723" width="19.44140625" style="38" customWidth="1"/>
    <col min="9724" max="9724" width="9.33203125" style="38" customWidth="1"/>
    <col min="9725" max="9725" width="7.88671875" style="38" customWidth="1"/>
    <col min="9726" max="9726" width="7" style="38" customWidth="1"/>
    <col min="9727" max="9727" width="9.33203125" style="38" customWidth="1"/>
    <col min="9728" max="9728" width="10.6640625" style="38" customWidth="1"/>
    <col min="9729" max="9729" width="11.109375" style="38" customWidth="1"/>
    <col min="9730" max="9730" width="8.88671875" style="38"/>
    <col min="9731" max="9731" width="11" style="38" customWidth="1"/>
    <col min="9732" max="9733" width="17.109375" style="38" customWidth="1"/>
    <col min="9734" max="9734" width="19" style="38" customWidth="1"/>
    <col min="9735" max="9735" width="8.88671875" style="38"/>
    <col min="9736" max="9736" width="19.33203125" style="38" customWidth="1"/>
    <col min="9737" max="9977" width="8.88671875" style="38"/>
    <col min="9978" max="9978" width="17" style="38" customWidth="1"/>
    <col min="9979" max="9979" width="19.44140625" style="38" customWidth="1"/>
    <col min="9980" max="9980" width="9.33203125" style="38" customWidth="1"/>
    <col min="9981" max="9981" width="7.88671875" style="38" customWidth="1"/>
    <col min="9982" max="9982" width="7" style="38" customWidth="1"/>
    <col min="9983" max="9983" width="9.33203125" style="38" customWidth="1"/>
    <col min="9984" max="9984" width="10.6640625" style="38" customWidth="1"/>
    <col min="9985" max="9985" width="11.109375" style="38" customWidth="1"/>
    <col min="9986" max="9986" width="8.88671875" style="38"/>
    <col min="9987" max="9987" width="11" style="38" customWidth="1"/>
    <col min="9988" max="9989" width="17.109375" style="38" customWidth="1"/>
    <col min="9990" max="9990" width="19" style="38" customWidth="1"/>
    <col min="9991" max="9991" width="8.88671875" style="38"/>
    <col min="9992" max="9992" width="19.33203125" style="38" customWidth="1"/>
    <col min="9993" max="10233" width="8.88671875" style="38"/>
    <col min="10234" max="10234" width="17" style="38" customWidth="1"/>
    <col min="10235" max="10235" width="19.44140625" style="38" customWidth="1"/>
    <col min="10236" max="10236" width="9.33203125" style="38" customWidth="1"/>
    <col min="10237" max="10237" width="7.88671875" style="38" customWidth="1"/>
    <col min="10238" max="10238" width="7" style="38" customWidth="1"/>
    <col min="10239" max="10239" width="9.33203125" style="38" customWidth="1"/>
    <col min="10240" max="10240" width="10.6640625" style="38" customWidth="1"/>
    <col min="10241" max="10241" width="11.109375" style="38" customWidth="1"/>
    <col min="10242" max="10242" width="8.88671875" style="38"/>
    <col min="10243" max="10243" width="11" style="38" customWidth="1"/>
    <col min="10244" max="10245" width="17.109375" style="38" customWidth="1"/>
    <col min="10246" max="10246" width="19" style="38" customWidth="1"/>
    <col min="10247" max="10247" width="8.88671875" style="38"/>
    <col min="10248" max="10248" width="19.33203125" style="38" customWidth="1"/>
    <col min="10249" max="10489" width="8.88671875" style="38"/>
    <col min="10490" max="10490" width="17" style="38" customWidth="1"/>
    <col min="10491" max="10491" width="19.44140625" style="38" customWidth="1"/>
    <col min="10492" max="10492" width="9.33203125" style="38" customWidth="1"/>
    <col min="10493" max="10493" width="7.88671875" style="38" customWidth="1"/>
    <col min="10494" max="10494" width="7" style="38" customWidth="1"/>
    <col min="10495" max="10495" width="9.33203125" style="38" customWidth="1"/>
    <col min="10496" max="10496" width="10.6640625" style="38" customWidth="1"/>
    <col min="10497" max="10497" width="11.109375" style="38" customWidth="1"/>
    <col min="10498" max="10498" width="8.88671875" style="38"/>
    <col min="10499" max="10499" width="11" style="38" customWidth="1"/>
    <col min="10500" max="10501" width="17.109375" style="38" customWidth="1"/>
    <col min="10502" max="10502" width="19" style="38" customWidth="1"/>
    <col min="10503" max="10503" width="8.88671875" style="38"/>
    <col min="10504" max="10504" width="19.33203125" style="38" customWidth="1"/>
    <col min="10505" max="10745" width="8.88671875" style="38"/>
    <col min="10746" max="10746" width="17" style="38" customWidth="1"/>
    <col min="10747" max="10747" width="19.44140625" style="38" customWidth="1"/>
    <col min="10748" max="10748" width="9.33203125" style="38" customWidth="1"/>
    <col min="10749" max="10749" width="7.88671875" style="38" customWidth="1"/>
    <col min="10750" max="10750" width="7" style="38" customWidth="1"/>
    <col min="10751" max="10751" width="9.33203125" style="38" customWidth="1"/>
    <col min="10752" max="10752" width="10.6640625" style="38" customWidth="1"/>
    <col min="10753" max="10753" width="11.109375" style="38" customWidth="1"/>
    <col min="10754" max="10754" width="8.88671875" style="38"/>
    <col min="10755" max="10755" width="11" style="38" customWidth="1"/>
    <col min="10756" max="10757" width="17.109375" style="38" customWidth="1"/>
    <col min="10758" max="10758" width="19" style="38" customWidth="1"/>
    <col min="10759" max="10759" width="8.88671875" style="38"/>
    <col min="10760" max="10760" width="19.33203125" style="38" customWidth="1"/>
    <col min="10761" max="11001" width="8.88671875" style="38"/>
    <col min="11002" max="11002" width="17" style="38" customWidth="1"/>
    <col min="11003" max="11003" width="19.44140625" style="38" customWidth="1"/>
    <col min="11004" max="11004" width="9.33203125" style="38" customWidth="1"/>
    <col min="11005" max="11005" width="7.88671875" style="38" customWidth="1"/>
    <col min="11006" max="11006" width="7" style="38" customWidth="1"/>
    <col min="11007" max="11007" width="9.33203125" style="38" customWidth="1"/>
    <col min="11008" max="11008" width="10.6640625" style="38" customWidth="1"/>
    <col min="11009" max="11009" width="11.109375" style="38" customWidth="1"/>
    <col min="11010" max="11010" width="8.88671875" style="38"/>
    <col min="11011" max="11011" width="11" style="38" customWidth="1"/>
    <col min="11012" max="11013" width="17.109375" style="38" customWidth="1"/>
    <col min="11014" max="11014" width="19" style="38" customWidth="1"/>
    <col min="11015" max="11015" width="8.88671875" style="38"/>
    <col min="11016" max="11016" width="19.33203125" style="38" customWidth="1"/>
    <col min="11017" max="11257" width="8.88671875" style="38"/>
    <col min="11258" max="11258" width="17" style="38" customWidth="1"/>
    <col min="11259" max="11259" width="19.44140625" style="38" customWidth="1"/>
    <col min="11260" max="11260" width="9.33203125" style="38" customWidth="1"/>
    <col min="11261" max="11261" width="7.88671875" style="38" customWidth="1"/>
    <col min="11262" max="11262" width="7" style="38" customWidth="1"/>
    <col min="11263" max="11263" width="9.33203125" style="38" customWidth="1"/>
    <col min="11264" max="11264" width="10.6640625" style="38" customWidth="1"/>
    <col min="11265" max="11265" width="11.109375" style="38" customWidth="1"/>
    <col min="11266" max="11266" width="8.88671875" style="38"/>
    <col min="11267" max="11267" width="11" style="38" customWidth="1"/>
    <col min="11268" max="11269" width="17.109375" style="38" customWidth="1"/>
    <col min="11270" max="11270" width="19" style="38" customWidth="1"/>
    <col min="11271" max="11271" width="8.88671875" style="38"/>
    <col min="11272" max="11272" width="19.33203125" style="38" customWidth="1"/>
    <col min="11273" max="11513" width="8.88671875" style="38"/>
    <col min="11514" max="11514" width="17" style="38" customWidth="1"/>
    <col min="11515" max="11515" width="19.44140625" style="38" customWidth="1"/>
    <col min="11516" max="11516" width="9.33203125" style="38" customWidth="1"/>
    <col min="11517" max="11517" width="7.88671875" style="38" customWidth="1"/>
    <col min="11518" max="11518" width="7" style="38" customWidth="1"/>
    <col min="11519" max="11519" width="9.33203125" style="38" customWidth="1"/>
    <col min="11520" max="11520" width="10.6640625" style="38" customWidth="1"/>
    <col min="11521" max="11521" width="11.109375" style="38" customWidth="1"/>
    <col min="11522" max="11522" width="8.88671875" style="38"/>
    <col min="11523" max="11523" width="11" style="38" customWidth="1"/>
    <col min="11524" max="11525" width="17.109375" style="38" customWidth="1"/>
    <col min="11526" max="11526" width="19" style="38" customWidth="1"/>
    <col min="11527" max="11527" width="8.88671875" style="38"/>
    <col min="11528" max="11528" width="19.33203125" style="38" customWidth="1"/>
    <col min="11529" max="11769" width="8.88671875" style="38"/>
    <col min="11770" max="11770" width="17" style="38" customWidth="1"/>
    <col min="11771" max="11771" width="19.44140625" style="38" customWidth="1"/>
    <col min="11772" max="11772" width="9.33203125" style="38" customWidth="1"/>
    <col min="11773" max="11773" width="7.88671875" style="38" customWidth="1"/>
    <col min="11774" max="11774" width="7" style="38" customWidth="1"/>
    <col min="11775" max="11775" width="9.33203125" style="38" customWidth="1"/>
    <col min="11776" max="11776" width="10.6640625" style="38" customWidth="1"/>
    <col min="11777" max="11777" width="11.109375" style="38" customWidth="1"/>
    <col min="11778" max="11778" width="8.88671875" style="38"/>
    <col min="11779" max="11779" width="11" style="38" customWidth="1"/>
    <col min="11780" max="11781" width="17.109375" style="38" customWidth="1"/>
    <col min="11782" max="11782" width="19" style="38" customWidth="1"/>
    <col min="11783" max="11783" width="8.88671875" style="38"/>
    <col min="11784" max="11784" width="19.33203125" style="38" customWidth="1"/>
    <col min="11785" max="12025" width="8.88671875" style="38"/>
    <col min="12026" max="12026" width="17" style="38" customWidth="1"/>
    <col min="12027" max="12027" width="19.44140625" style="38" customWidth="1"/>
    <col min="12028" max="12028" width="9.33203125" style="38" customWidth="1"/>
    <col min="12029" max="12029" width="7.88671875" style="38" customWidth="1"/>
    <col min="12030" max="12030" width="7" style="38" customWidth="1"/>
    <col min="12031" max="12031" width="9.33203125" style="38" customWidth="1"/>
    <col min="12032" max="12032" width="10.6640625" style="38" customWidth="1"/>
    <col min="12033" max="12033" width="11.109375" style="38" customWidth="1"/>
    <col min="12034" max="12034" width="8.88671875" style="38"/>
    <col min="12035" max="12035" width="11" style="38" customWidth="1"/>
    <col min="12036" max="12037" width="17.109375" style="38" customWidth="1"/>
    <col min="12038" max="12038" width="19" style="38" customWidth="1"/>
    <col min="12039" max="12039" width="8.88671875" style="38"/>
    <col min="12040" max="12040" width="19.33203125" style="38" customWidth="1"/>
    <col min="12041" max="12281" width="8.88671875" style="38"/>
    <col min="12282" max="12282" width="17" style="38" customWidth="1"/>
    <col min="12283" max="12283" width="19.44140625" style="38" customWidth="1"/>
    <col min="12284" max="12284" width="9.33203125" style="38" customWidth="1"/>
    <col min="12285" max="12285" width="7.88671875" style="38" customWidth="1"/>
    <col min="12286" max="12286" width="7" style="38" customWidth="1"/>
    <col min="12287" max="12287" width="9.33203125" style="38" customWidth="1"/>
    <col min="12288" max="12288" width="10.6640625" style="38" customWidth="1"/>
    <col min="12289" max="12289" width="11.109375" style="38" customWidth="1"/>
    <col min="12290" max="12290" width="8.88671875" style="38"/>
    <col min="12291" max="12291" width="11" style="38" customWidth="1"/>
    <col min="12292" max="12293" width="17.109375" style="38" customWidth="1"/>
    <col min="12294" max="12294" width="19" style="38" customWidth="1"/>
    <col min="12295" max="12295" width="8.88671875" style="38"/>
    <col min="12296" max="12296" width="19.33203125" style="38" customWidth="1"/>
    <col min="12297" max="12537" width="8.88671875" style="38"/>
    <col min="12538" max="12538" width="17" style="38" customWidth="1"/>
    <col min="12539" max="12539" width="19.44140625" style="38" customWidth="1"/>
    <col min="12540" max="12540" width="9.33203125" style="38" customWidth="1"/>
    <col min="12541" max="12541" width="7.88671875" style="38" customWidth="1"/>
    <col min="12542" max="12542" width="7" style="38" customWidth="1"/>
    <col min="12543" max="12543" width="9.33203125" style="38" customWidth="1"/>
    <col min="12544" max="12544" width="10.6640625" style="38" customWidth="1"/>
    <col min="12545" max="12545" width="11.109375" style="38" customWidth="1"/>
    <col min="12546" max="12546" width="8.88671875" style="38"/>
    <col min="12547" max="12547" width="11" style="38" customWidth="1"/>
    <col min="12548" max="12549" width="17.109375" style="38" customWidth="1"/>
    <col min="12550" max="12550" width="19" style="38" customWidth="1"/>
    <col min="12551" max="12551" width="8.88671875" style="38"/>
    <col min="12552" max="12552" width="19.33203125" style="38" customWidth="1"/>
    <col min="12553" max="12793" width="8.88671875" style="38"/>
    <col min="12794" max="12794" width="17" style="38" customWidth="1"/>
    <col min="12795" max="12795" width="19.44140625" style="38" customWidth="1"/>
    <col min="12796" max="12796" width="9.33203125" style="38" customWidth="1"/>
    <col min="12797" max="12797" width="7.88671875" style="38" customWidth="1"/>
    <col min="12798" max="12798" width="7" style="38" customWidth="1"/>
    <col min="12799" max="12799" width="9.33203125" style="38" customWidth="1"/>
    <col min="12800" max="12800" width="10.6640625" style="38" customWidth="1"/>
    <col min="12801" max="12801" width="11.109375" style="38" customWidth="1"/>
    <col min="12802" max="12802" width="8.88671875" style="38"/>
    <col min="12803" max="12803" width="11" style="38" customWidth="1"/>
    <col min="12804" max="12805" width="17.109375" style="38" customWidth="1"/>
    <col min="12806" max="12806" width="19" style="38" customWidth="1"/>
    <col min="12807" max="12807" width="8.88671875" style="38"/>
    <col min="12808" max="12808" width="19.33203125" style="38" customWidth="1"/>
    <col min="12809" max="13049" width="8.88671875" style="38"/>
    <col min="13050" max="13050" width="17" style="38" customWidth="1"/>
    <col min="13051" max="13051" width="19.44140625" style="38" customWidth="1"/>
    <col min="13052" max="13052" width="9.33203125" style="38" customWidth="1"/>
    <col min="13053" max="13053" width="7.88671875" style="38" customWidth="1"/>
    <col min="13054" max="13054" width="7" style="38" customWidth="1"/>
    <col min="13055" max="13055" width="9.33203125" style="38" customWidth="1"/>
    <col min="13056" max="13056" width="10.6640625" style="38" customWidth="1"/>
    <col min="13057" max="13057" width="11.109375" style="38" customWidth="1"/>
    <col min="13058" max="13058" width="8.88671875" style="38"/>
    <col min="13059" max="13059" width="11" style="38" customWidth="1"/>
    <col min="13060" max="13061" width="17.109375" style="38" customWidth="1"/>
    <col min="13062" max="13062" width="19" style="38" customWidth="1"/>
    <col min="13063" max="13063" width="8.88671875" style="38"/>
    <col min="13064" max="13064" width="19.33203125" style="38" customWidth="1"/>
    <col min="13065" max="13305" width="8.88671875" style="38"/>
    <col min="13306" max="13306" width="17" style="38" customWidth="1"/>
    <col min="13307" max="13307" width="19.44140625" style="38" customWidth="1"/>
    <col min="13308" max="13308" width="9.33203125" style="38" customWidth="1"/>
    <col min="13309" max="13309" width="7.88671875" style="38" customWidth="1"/>
    <col min="13310" max="13310" width="7" style="38" customWidth="1"/>
    <col min="13311" max="13311" width="9.33203125" style="38" customWidth="1"/>
    <col min="13312" max="13312" width="10.6640625" style="38" customWidth="1"/>
    <col min="13313" max="13313" width="11.109375" style="38" customWidth="1"/>
    <col min="13314" max="13314" width="8.88671875" style="38"/>
    <col min="13315" max="13315" width="11" style="38" customWidth="1"/>
    <col min="13316" max="13317" width="17.109375" style="38" customWidth="1"/>
    <col min="13318" max="13318" width="19" style="38" customWidth="1"/>
    <col min="13319" max="13319" width="8.88671875" style="38"/>
    <col min="13320" max="13320" width="19.33203125" style="38" customWidth="1"/>
    <col min="13321" max="13561" width="8.88671875" style="38"/>
    <col min="13562" max="13562" width="17" style="38" customWidth="1"/>
    <col min="13563" max="13563" width="19.44140625" style="38" customWidth="1"/>
    <col min="13564" max="13564" width="9.33203125" style="38" customWidth="1"/>
    <col min="13565" max="13565" width="7.88671875" style="38" customWidth="1"/>
    <col min="13566" max="13566" width="7" style="38" customWidth="1"/>
    <col min="13567" max="13567" width="9.33203125" style="38" customWidth="1"/>
    <col min="13568" max="13568" width="10.6640625" style="38" customWidth="1"/>
    <col min="13569" max="13569" width="11.109375" style="38" customWidth="1"/>
    <col min="13570" max="13570" width="8.88671875" style="38"/>
    <col min="13571" max="13571" width="11" style="38" customWidth="1"/>
    <col min="13572" max="13573" width="17.109375" style="38" customWidth="1"/>
    <col min="13574" max="13574" width="19" style="38" customWidth="1"/>
    <col min="13575" max="13575" width="8.88671875" style="38"/>
    <col min="13576" max="13576" width="19.33203125" style="38" customWidth="1"/>
    <col min="13577" max="13817" width="8.88671875" style="38"/>
    <col min="13818" max="13818" width="17" style="38" customWidth="1"/>
    <col min="13819" max="13819" width="19.44140625" style="38" customWidth="1"/>
    <col min="13820" max="13820" width="9.33203125" style="38" customWidth="1"/>
    <col min="13821" max="13821" width="7.88671875" style="38" customWidth="1"/>
    <col min="13822" max="13822" width="7" style="38" customWidth="1"/>
    <col min="13823" max="13823" width="9.33203125" style="38" customWidth="1"/>
    <col min="13824" max="13824" width="10.6640625" style="38" customWidth="1"/>
    <col min="13825" max="13825" width="11.109375" style="38" customWidth="1"/>
    <col min="13826" max="13826" width="8.88671875" style="38"/>
    <col min="13827" max="13827" width="11" style="38" customWidth="1"/>
    <col min="13828" max="13829" width="17.109375" style="38" customWidth="1"/>
    <col min="13830" max="13830" width="19" style="38" customWidth="1"/>
    <col min="13831" max="13831" width="8.88671875" style="38"/>
    <col min="13832" max="13832" width="19.33203125" style="38" customWidth="1"/>
    <col min="13833" max="14073" width="8.88671875" style="38"/>
    <col min="14074" max="14074" width="17" style="38" customWidth="1"/>
    <col min="14075" max="14075" width="19.44140625" style="38" customWidth="1"/>
    <col min="14076" max="14076" width="9.33203125" style="38" customWidth="1"/>
    <col min="14077" max="14077" width="7.88671875" style="38" customWidth="1"/>
    <col min="14078" max="14078" width="7" style="38" customWidth="1"/>
    <col min="14079" max="14079" width="9.33203125" style="38" customWidth="1"/>
    <col min="14080" max="14080" width="10.6640625" style="38" customWidth="1"/>
    <col min="14081" max="14081" width="11.109375" style="38" customWidth="1"/>
    <col min="14082" max="14082" width="8.88671875" style="38"/>
    <col min="14083" max="14083" width="11" style="38" customWidth="1"/>
    <col min="14084" max="14085" width="17.109375" style="38" customWidth="1"/>
    <col min="14086" max="14086" width="19" style="38" customWidth="1"/>
    <col min="14087" max="14087" width="8.88671875" style="38"/>
    <col min="14088" max="14088" width="19.33203125" style="38" customWidth="1"/>
    <col min="14089" max="14329" width="8.88671875" style="38"/>
    <col min="14330" max="14330" width="17" style="38" customWidth="1"/>
    <col min="14331" max="14331" width="19.44140625" style="38" customWidth="1"/>
    <col min="14332" max="14332" width="9.33203125" style="38" customWidth="1"/>
    <col min="14333" max="14333" width="7.88671875" style="38" customWidth="1"/>
    <col min="14334" max="14334" width="7" style="38" customWidth="1"/>
    <col min="14335" max="14335" width="9.33203125" style="38" customWidth="1"/>
    <col min="14336" max="14336" width="10.6640625" style="38" customWidth="1"/>
    <col min="14337" max="14337" width="11.109375" style="38" customWidth="1"/>
    <col min="14338" max="14338" width="8.88671875" style="38"/>
    <col min="14339" max="14339" width="11" style="38" customWidth="1"/>
    <col min="14340" max="14341" width="17.109375" style="38" customWidth="1"/>
    <col min="14342" max="14342" width="19" style="38" customWidth="1"/>
    <col min="14343" max="14343" width="8.88671875" style="38"/>
    <col min="14344" max="14344" width="19.33203125" style="38" customWidth="1"/>
    <col min="14345" max="14585" width="8.88671875" style="38"/>
    <col min="14586" max="14586" width="17" style="38" customWidth="1"/>
    <col min="14587" max="14587" width="19.44140625" style="38" customWidth="1"/>
    <col min="14588" max="14588" width="9.33203125" style="38" customWidth="1"/>
    <col min="14589" max="14589" width="7.88671875" style="38" customWidth="1"/>
    <col min="14590" max="14590" width="7" style="38" customWidth="1"/>
    <col min="14591" max="14591" width="9.33203125" style="38" customWidth="1"/>
    <col min="14592" max="14592" width="10.6640625" style="38" customWidth="1"/>
    <col min="14593" max="14593" width="11.109375" style="38" customWidth="1"/>
    <col min="14594" max="14594" width="8.88671875" style="38"/>
    <col min="14595" max="14595" width="11" style="38" customWidth="1"/>
    <col min="14596" max="14597" width="17.109375" style="38" customWidth="1"/>
    <col min="14598" max="14598" width="19" style="38" customWidth="1"/>
    <col min="14599" max="14599" width="8.88671875" style="38"/>
    <col min="14600" max="14600" width="19.33203125" style="38" customWidth="1"/>
    <col min="14601" max="14841" width="8.88671875" style="38"/>
    <col min="14842" max="14842" width="17" style="38" customWidth="1"/>
    <col min="14843" max="14843" width="19.44140625" style="38" customWidth="1"/>
    <col min="14844" max="14844" width="9.33203125" style="38" customWidth="1"/>
    <col min="14845" max="14845" width="7.88671875" style="38" customWidth="1"/>
    <col min="14846" max="14846" width="7" style="38" customWidth="1"/>
    <col min="14847" max="14847" width="9.33203125" style="38" customWidth="1"/>
    <col min="14848" max="14848" width="10.6640625" style="38" customWidth="1"/>
    <col min="14849" max="14849" width="11.109375" style="38" customWidth="1"/>
    <col min="14850" max="14850" width="8.88671875" style="38"/>
    <col min="14851" max="14851" width="11" style="38" customWidth="1"/>
    <col min="14852" max="14853" width="17.109375" style="38" customWidth="1"/>
    <col min="14854" max="14854" width="19" style="38" customWidth="1"/>
    <col min="14855" max="14855" width="8.88671875" style="38"/>
    <col min="14856" max="14856" width="19.33203125" style="38" customWidth="1"/>
    <col min="14857" max="15097" width="8.88671875" style="38"/>
    <col min="15098" max="15098" width="17" style="38" customWidth="1"/>
    <col min="15099" max="15099" width="19.44140625" style="38" customWidth="1"/>
    <col min="15100" max="15100" width="9.33203125" style="38" customWidth="1"/>
    <col min="15101" max="15101" width="7.88671875" style="38" customWidth="1"/>
    <col min="15102" max="15102" width="7" style="38" customWidth="1"/>
    <col min="15103" max="15103" width="9.33203125" style="38" customWidth="1"/>
    <col min="15104" max="15104" width="10.6640625" style="38" customWidth="1"/>
    <col min="15105" max="15105" width="11.109375" style="38" customWidth="1"/>
    <col min="15106" max="15106" width="8.88671875" style="38"/>
    <col min="15107" max="15107" width="11" style="38" customWidth="1"/>
    <col min="15108" max="15109" width="17.109375" style="38" customWidth="1"/>
    <col min="15110" max="15110" width="19" style="38" customWidth="1"/>
    <col min="15111" max="15111" width="8.88671875" style="38"/>
    <col min="15112" max="15112" width="19.33203125" style="38" customWidth="1"/>
    <col min="15113" max="15353" width="8.88671875" style="38"/>
    <col min="15354" max="15354" width="17" style="38" customWidth="1"/>
    <col min="15355" max="15355" width="19.44140625" style="38" customWidth="1"/>
    <col min="15356" max="15356" width="9.33203125" style="38" customWidth="1"/>
    <col min="15357" max="15357" width="7.88671875" style="38" customWidth="1"/>
    <col min="15358" max="15358" width="7" style="38" customWidth="1"/>
    <col min="15359" max="15359" width="9.33203125" style="38" customWidth="1"/>
    <col min="15360" max="15360" width="10.6640625" style="38" customWidth="1"/>
    <col min="15361" max="15361" width="11.109375" style="38" customWidth="1"/>
    <col min="15362" max="15362" width="8.88671875" style="38"/>
    <col min="15363" max="15363" width="11" style="38" customWidth="1"/>
    <col min="15364" max="15365" width="17.109375" style="38" customWidth="1"/>
    <col min="15366" max="15366" width="19" style="38" customWidth="1"/>
    <col min="15367" max="15367" width="8.88671875" style="38"/>
    <col min="15368" max="15368" width="19.33203125" style="38" customWidth="1"/>
    <col min="15369" max="15609" width="8.88671875" style="38"/>
    <col min="15610" max="15610" width="17" style="38" customWidth="1"/>
    <col min="15611" max="15611" width="19.44140625" style="38" customWidth="1"/>
    <col min="15612" max="15612" width="9.33203125" style="38" customWidth="1"/>
    <col min="15613" max="15613" width="7.88671875" style="38" customWidth="1"/>
    <col min="15614" max="15614" width="7" style="38" customWidth="1"/>
    <col min="15615" max="15615" width="9.33203125" style="38" customWidth="1"/>
    <col min="15616" max="15616" width="10.6640625" style="38" customWidth="1"/>
    <col min="15617" max="15617" width="11.109375" style="38" customWidth="1"/>
    <col min="15618" max="15618" width="8.88671875" style="38"/>
    <col min="15619" max="15619" width="11" style="38" customWidth="1"/>
    <col min="15620" max="15621" width="17.109375" style="38" customWidth="1"/>
    <col min="15622" max="15622" width="19" style="38" customWidth="1"/>
    <col min="15623" max="15623" width="8.88671875" style="38"/>
    <col min="15624" max="15624" width="19.33203125" style="38" customWidth="1"/>
    <col min="15625" max="15865" width="8.88671875" style="38"/>
    <col min="15866" max="15866" width="17" style="38" customWidth="1"/>
    <col min="15867" max="15867" width="19.44140625" style="38" customWidth="1"/>
    <col min="15868" max="15868" width="9.33203125" style="38" customWidth="1"/>
    <col min="15869" max="15869" width="7.88671875" style="38" customWidth="1"/>
    <col min="15870" max="15870" width="7" style="38" customWidth="1"/>
    <col min="15871" max="15871" width="9.33203125" style="38" customWidth="1"/>
    <col min="15872" max="15872" width="10.6640625" style="38" customWidth="1"/>
    <col min="15873" max="15873" width="11.109375" style="38" customWidth="1"/>
    <col min="15874" max="15874" width="8.88671875" style="38"/>
    <col min="15875" max="15875" width="11" style="38" customWidth="1"/>
    <col min="15876" max="15877" width="17.109375" style="38" customWidth="1"/>
    <col min="15878" max="15878" width="19" style="38" customWidth="1"/>
    <col min="15879" max="15879" width="8.88671875" style="38"/>
    <col min="15880" max="15880" width="19.33203125" style="38" customWidth="1"/>
    <col min="15881" max="16121" width="8.88671875" style="38"/>
    <col min="16122" max="16122" width="17" style="38" customWidth="1"/>
    <col min="16123" max="16123" width="19.44140625" style="38" customWidth="1"/>
    <col min="16124" max="16124" width="9.33203125" style="38" customWidth="1"/>
    <col min="16125" max="16125" width="7.88671875" style="38" customWidth="1"/>
    <col min="16126" max="16126" width="7" style="38" customWidth="1"/>
    <col min="16127" max="16127" width="9.33203125" style="38" customWidth="1"/>
    <col min="16128" max="16128" width="10.6640625" style="38" customWidth="1"/>
    <col min="16129" max="16129" width="11.109375" style="38" customWidth="1"/>
    <col min="16130" max="16130" width="8.88671875" style="38"/>
    <col min="16131" max="16131" width="11" style="38" customWidth="1"/>
    <col min="16132" max="16133" width="17.109375" style="38" customWidth="1"/>
    <col min="16134" max="16134" width="19" style="38" customWidth="1"/>
    <col min="16135" max="16135" width="8.88671875" style="38"/>
    <col min="16136" max="16136" width="19.33203125" style="38" customWidth="1"/>
    <col min="16137" max="16384" width="8.88671875" style="38"/>
  </cols>
  <sheetData>
    <row r="1" spans="2:8">
      <c r="C1" s="66"/>
      <c r="D1" s="66"/>
      <c r="G1" s="39"/>
      <c r="H1" s="39"/>
    </row>
    <row r="2" spans="2:8" ht="15">
      <c r="C2" s="40"/>
      <c r="G2" s="39"/>
      <c r="H2" s="39"/>
    </row>
    <row r="3" spans="2:8" ht="60" customHeight="1">
      <c r="B3" s="73" t="s">
        <v>109</v>
      </c>
      <c r="C3" s="73"/>
      <c r="D3" s="73"/>
      <c r="E3" s="73"/>
      <c r="F3" s="73"/>
      <c r="G3" s="73"/>
    </row>
    <row r="4" spans="2:8" ht="15" customHeight="1">
      <c r="C4" s="41"/>
      <c r="D4" s="41"/>
      <c r="E4" s="41"/>
      <c r="F4" s="41"/>
    </row>
    <row r="5" spans="2:8" ht="18.75" customHeight="1">
      <c r="C5" s="67" t="s">
        <v>101</v>
      </c>
      <c r="D5" s="67"/>
      <c r="E5" s="67" t="s">
        <v>90</v>
      </c>
      <c r="F5" s="67"/>
    </row>
    <row r="6" spans="2:8" ht="15.6">
      <c r="C6" s="67"/>
      <c r="D6" s="67"/>
      <c r="E6" s="42" t="s">
        <v>86</v>
      </c>
      <c r="F6" s="42" t="s">
        <v>88</v>
      </c>
    </row>
    <row r="7" spans="2:8" ht="33" customHeight="1">
      <c r="C7" s="70" t="s">
        <v>91</v>
      </c>
      <c r="D7" s="71"/>
      <c r="E7" s="44"/>
      <c r="F7" s="44"/>
    </row>
    <row r="8" spans="2:8" ht="15.6">
      <c r="C8" s="70" t="s">
        <v>92</v>
      </c>
      <c r="D8" s="71"/>
      <c r="E8" s="44"/>
      <c r="F8" s="43"/>
    </row>
    <row r="9" spans="2:8" ht="30.75" customHeight="1">
      <c r="C9" s="70" t="s">
        <v>93</v>
      </c>
      <c r="D9" s="71"/>
      <c r="E9" s="44"/>
      <c r="F9" s="44"/>
    </row>
    <row r="10" spans="2:8" ht="32.25" customHeight="1">
      <c r="C10" s="72" t="s">
        <v>94</v>
      </c>
      <c r="D10" s="72"/>
      <c r="E10" s="44"/>
      <c r="F10" s="44"/>
    </row>
    <row r="11" spans="2:8" ht="15.6">
      <c r="C11" s="72" t="s">
        <v>95</v>
      </c>
      <c r="D11" s="72"/>
      <c r="E11" s="44"/>
      <c r="F11" s="44"/>
    </row>
    <row r="12" spans="2:8" ht="15.6">
      <c r="C12" s="72" t="s">
        <v>96</v>
      </c>
      <c r="D12" s="72"/>
      <c r="E12" s="44"/>
      <c r="F12" s="44"/>
    </row>
    <row r="13" spans="2:8" ht="32.25" customHeight="1">
      <c r="C13" s="72" t="s">
        <v>97</v>
      </c>
      <c r="D13" s="72"/>
      <c r="E13" s="44"/>
      <c r="F13" s="44"/>
    </row>
    <row r="14" spans="2:8" s="45" customFormat="1" ht="15.6">
      <c r="C14" s="72" t="s">
        <v>98</v>
      </c>
      <c r="D14" s="72"/>
      <c r="E14" s="44"/>
      <c r="F14" s="44"/>
    </row>
    <row r="15" spans="2:8" s="45" customFormat="1" ht="15.6">
      <c r="C15" s="72" t="s">
        <v>99</v>
      </c>
      <c r="D15" s="72"/>
      <c r="E15" s="44"/>
      <c r="F15" s="44"/>
    </row>
    <row r="16" spans="2:8" s="45" customFormat="1" ht="15.6">
      <c r="C16" s="72" t="s">
        <v>100</v>
      </c>
      <c r="D16" s="72"/>
      <c r="E16" s="44"/>
      <c r="F16" s="44"/>
    </row>
    <row r="17" spans="2:35" s="45" customFormat="1" ht="31.5" customHeight="1">
      <c r="C17" s="74" t="s">
        <v>103</v>
      </c>
      <c r="D17" s="75"/>
      <c r="E17" s="44"/>
      <c r="F17" s="44"/>
    </row>
    <row r="18" spans="2:35" s="45" customFormat="1" ht="30.75" customHeight="1">
      <c r="C18" s="74" t="s">
        <v>102</v>
      </c>
      <c r="D18" s="75"/>
      <c r="E18" s="44"/>
      <c r="F18" s="44"/>
    </row>
    <row r="19" spans="2:35" s="45" customFormat="1" ht="19.5" customHeight="1">
      <c r="C19" s="68" t="s">
        <v>104</v>
      </c>
      <c r="D19" s="69"/>
      <c r="E19" s="43"/>
      <c r="F19" s="43"/>
    </row>
    <row r="20" spans="2:35" s="45" customFormat="1" ht="19.5" customHeight="1">
      <c r="C20" s="68" t="s">
        <v>105</v>
      </c>
      <c r="D20" s="69"/>
      <c r="E20" s="43"/>
      <c r="F20" s="43"/>
    </row>
    <row r="21" spans="2:35" s="45" customFormat="1" ht="15.6">
      <c r="C21" s="68" t="s">
        <v>106</v>
      </c>
      <c r="D21" s="69"/>
      <c r="E21" s="44"/>
      <c r="F21" s="43"/>
    </row>
    <row r="22" spans="2:35" s="45" customFormat="1" ht="15.6">
      <c r="C22" s="68" t="s">
        <v>107</v>
      </c>
      <c r="D22" s="69"/>
      <c r="E22" s="43"/>
      <c r="F22" s="43"/>
    </row>
    <row r="23" spans="2:35" s="45" customFormat="1" ht="15.6">
      <c r="C23" s="68" t="s">
        <v>108</v>
      </c>
      <c r="D23" s="69"/>
      <c r="E23" s="65"/>
      <c r="F23" s="46"/>
    </row>
    <row r="24" spans="2:35" s="45" customFormat="1">
      <c r="E24" s="38"/>
      <c r="F24" s="38"/>
    </row>
    <row r="25" spans="2:35" s="45" customFormat="1">
      <c r="E25" s="38"/>
      <c r="F25" s="38"/>
    </row>
    <row r="26" spans="2:35" s="48" customFormat="1" ht="15.6">
      <c r="B26" s="54"/>
      <c r="D26" s="57"/>
      <c r="E26" s="56"/>
      <c r="G26" s="56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U26" s="38"/>
      <c r="V26" s="47"/>
      <c r="W26" s="49"/>
      <c r="X26" s="50"/>
      <c r="Y26" s="51"/>
      <c r="Z26" s="51"/>
      <c r="AA26" s="49"/>
      <c r="AB26" s="52"/>
      <c r="AC26" s="52"/>
      <c r="AD26" s="52"/>
      <c r="AE26" s="52"/>
      <c r="AF26" s="47"/>
      <c r="AG26" s="47"/>
      <c r="AH26" s="47"/>
      <c r="AI26" s="47"/>
    </row>
    <row r="27" spans="2:35" s="48" customFormat="1" ht="15.6">
      <c r="B27" s="54"/>
      <c r="D27" s="57"/>
      <c r="E27" s="58"/>
      <c r="G27" s="56"/>
      <c r="H27" s="53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U27" s="38"/>
      <c r="V27" s="53"/>
      <c r="W27" s="49"/>
      <c r="X27" s="50"/>
      <c r="Y27" s="51"/>
      <c r="Z27" s="51"/>
      <c r="AA27" s="49"/>
      <c r="AB27" s="52"/>
      <c r="AC27" s="52"/>
      <c r="AD27" s="52"/>
      <c r="AE27" s="52"/>
      <c r="AF27" s="47"/>
      <c r="AG27" s="47"/>
      <c r="AH27" s="47"/>
      <c r="AI27" s="47"/>
    </row>
    <row r="28" spans="2:35" s="45" customFormat="1" ht="15.6">
      <c r="B28" s="56"/>
      <c r="D28" s="59"/>
      <c r="E28" s="60"/>
      <c r="G28" s="57"/>
    </row>
    <row r="29" spans="2:35" s="40" customFormat="1" ht="15.6">
      <c r="B29" s="61"/>
      <c r="D29" s="59"/>
      <c r="E29" s="56"/>
      <c r="G29" s="56"/>
    </row>
    <row r="30" spans="2:35" s="40" customFormat="1" ht="15.6">
      <c r="B30" s="61"/>
      <c r="D30" s="57"/>
      <c r="E30" s="56"/>
      <c r="G30" s="56"/>
    </row>
    <row r="31" spans="2:35" ht="15.6">
      <c r="B31" s="56"/>
      <c r="D31" s="57"/>
      <c r="E31" s="62"/>
      <c r="G31" s="56"/>
    </row>
    <row r="32" spans="2:35" ht="15.6">
      <c r="B32" s="58"/>
      <c r="D32" s="56"/>
      <c r="E32" s="62"/>
      <c r="G32" s="56"/>
    </row>
    <row r="33" spans="2:7" s="45" customFormat="1" ht="15.6">
      <c r="B33" s="64"/>
      <c r="D33" s="64"/>
      <c r="E33" s="56"/>
      <c r="G33" s="57"/>
    </row>
    <row r="34" spans="2:7" ht="15.6">
      <c r="B34" s="56"/>
      <c r="D34" s="56"/>
      <c r="E34" s="56"/>
      <c r="G34" s="56"/>
    </row>
    <row r="35" spans="2:7" ht="15.6">
      <c r="B35" s="58"/>
      <c r="D35" s="56"/>
      <c r="E35" s="55"/>
      <c r="G35" s="56"/>
    </row>
    <row r="36" spans="2:7" ht="15.6">
      <c r="B36" s="63"/>
      <c r="D36" s="56"/>
      <c r="E36" s="55"/>
      <c r="G36" s="56"/>
    </row>
  </sheetData>
  <mergeCells count="21">
    <mergeCell ref="C20:D20"/>
    <mergeCell ref="C21:D21"/>
    <mergeCell ref="C22:D22"/>
    <mergeCell ref="C23:D23"/>
    <mergeCell ref="C14:D14"/>
    <mergeCell ref="C15:D15"/>
    <mergeCell ref="C16:D16"/>
    <mergeCell ref="C17:D17"/>
    <mergeCell ref="C18:D18"/>
    <mergeCell ref="C19:D19"/>
    <mergeCell ref="C8:D8"/>
    <mergeCell ref="C9:D9"/>
    <mergeCell ref="C10:D10"/>
    <mergeCell ref="C11:D11"/>
    <mergeCell ref="C12:D12"/>
    <mergeCell ref="C13:D13"/>
    <mergeCell ref="C1:D1"/>
    <mergeCell ref="B3:G3"/>
    <mergeCell ref="C5:D6"/>
    <mergeCell ref="E5:F5"/>
    <mergeCell ref="C7:D7"/>
  </mergeCells>
  <printOptions horizontalCentered="1"/>
  <pageMargins left="0.25" right="0.25" top="0.25" bottom="0.25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45"/>
  <sheetViews>
    <sheetView topLeftCell="A16" workbookViewId="0">
      <selection activeCell="A44" sqref="A44:F45"/>
    </sheetView>
  </sheetViews>
  <sheetFormatPr defaultRowHeight="14.4"/>
  <cols>
    <col min="1" max="1" width="15.109375" customWidth="1"/>
    <col min="6" max="6" width="18.5546875" style="20" customWidth="1"/>
  </cols>
  <sheetData>
    <row r="1" spans="1:6">
      <c r="A1" s="1" t="s">
        <v>0</v>
      </c>
      <c r="B1" s="2"/>
      <c r="C1" s="2"/>
      <c r="D1" s="2"/>
      <c r="E1" s="21"/>
      <c r="F1" s="3" t="s">
        <v>46</v>
      </c>
    </row>
    <row r="2" spans="1:6">
      <c r="A2" s="4"/>
      <c r="B2" s="4"/>
      <c r="C2" s="4"/>
      <c r="D2" s="4"/>
      <c r="E2" s="4"/>
      <c r="F2" s="5" t="s">
        <v>86</v>
      </c>
    </row>
    <row r="3" spans="1:6">
      <c r="A3" s="6" t="s">
        <v>1</v>
      </c>
      <c r="B3" s="7"/>
      <c r="C3" s="6"/>
      <c r="D3" s="7"/>
      <c r="E3" s="7"/>
      <c r="F3" s="8"/>
    </row>
    <row r="4" spans="1:6">
      <c r="A4" s="9"/>
      <c r="B4" s="10" t="s">
        <v>2</v>
      </c>
      <c r="C4" s="9"/>
      <c r="D4" s="9"/>
      <c r="E4" s="9"/>
      <c r="F4" s="8"/>
    </row>
    <row r="5" spans="1:6">
      <c r="A5" s="11"/>
      <c r="B5" s="11"/>
      <c r="C5" s="11"/>
      <c r="D5" s="12" t="s">
        <v>3</v>
      </c>
      <c r="E5" s="11"/>
      <c r="F5" s="8">
        <f>F4*1000/8/365/24*0.1</f>
        <v>0</v>
      </c>
    </row>
    <row r="6" spans="1:6">
      <c r="A6" s="1" t="s">
        <v>48</v>
      </c>
      <c r="B6" s="2"/>
      <c r="C6" s="2"/>
      <c r="D6" s="2"/>
      <c r="E6" s="2"/>
      <c r="F6" s="8"/>
    </row>
    <row r="7" spans="1:6">
      <c r="A7" s="2"/>
      <c r="B7" s="13" t="s">
        <v>6</v>
      </c>
      <c r="C7" s="2"/>
      <c r="D7" s="2"/>
      <c r="E7" s="2"/>
      <c r="F7" s="8"/>
    </row>
    <row r="8" spans="1:6">
      <c r="A8" s="2"/>
      <c r="B8" s="13" t="s">
        <v>8</v>
      </c>
      <c r="C8" s="2"/>
      <c r="D8" s="2"/>
      <c r="E8" s="2"/>
      <c r="F8" s="8">
        <v>18</v>
      </c>
    </row>
    <row r="9" spans="1:6">
      <c r="A9" s="2"/>
      <c r="B9" s="2"/>
      <c r="C9" s="2"/>
      <c r="D9" s="1" t="s">
        <v>4</v>
      </c>
      <c r="E9" s="2"/>
      <c r="F9" s="8">
        <f>F8*F7</f>
        <v>0</v>
      </c>
    </row>
    <row r="10" spans="1:6">
      <c r="A10" s="1" t="s">
        <v>49</v>
      </c>
      <c r="B10" s="2"/>
      <c r="C10" s="2"/>
      <c r="D10" s="2"/>
      <c r="E10" s="2"/>
      <c r="F10" s="8"/>
    </row>
    <row r="11" spans="1:6">
      <c r="A11" s="2" t="s">
        <v>66</v>
      </c>
      <c r="B11" s="13" t="s">
        <v>10</v>
      </c>
      <c r="C11" s="2"/>
      <c r="D11" s="2"/>
      <c r="E11" s="2"/>
      <c r="F11" s="8">
        <v>0.06</v>
      </c>
    </row>
    <row r="12" spans="1:6">
      <c r="A12" s="2"/>
      <c r="B12" s="13" t="s">
        <v>12</v>
      </c>
      <c r="C12" s="2"/>
      <c r="D12" s="2"/>
      <c r="E12" s="2"/>
      <c r="F12" s="8"/>
    </row>
    <row r="13" spans="1:6">
      <c r="A13" s="2"/>
      <c r="B13" s="2"/>
      <c r="C13" s="2"/>
      <c r="D13" s="1" t="s">
        <v>4</v>
      </c>
      <c r="E13" s="2"/>
      <c r="F13" s="8">
        <f>(F11*F12)/100</f>
        <v>0</v>
      </c>
    </row>
    <row r="14" spans="1:6">
      <c r="A14" s="1" t="s">
        <v>50</v>
      </c>
      <c r="B14" s="2"/>
      <c r="C14" s="2"/>
      <c r="D14" s="2"/>
      <c r="E14" s="2"/>
      <c r="F14" s="8"/>
    </row>
    <row r="15" spans="1:6">
      <c r="A15" s="2"/>
      <c r="B15" s="2" t="s">
        <v>16</v>
      </c>
      <c r="C15" s="2"/>
      <c r="D15" s="2"/>
      <c r="E15" s="2"/>
      <c r="F15" s="8">
        <v>1</v>
      </c>
    </row>
    <row r="16" spans="1:6">
      <c r="A16" s="2"/>
      <c r="B16" s="13" t="s">
        <v>17</v>
      </c>
      <c r="C16" s="2"/>
      <c r="D16" s="2"/>
      <c r="E16" s="2"/>
      <c r="F16" s="15"/>
    </row>
    <row r="17" spans="1:6">
      <c r="A17" s="2"/>
      <c r="B17" s="16" t="s">
        <v>58</v>
      </c>
      <c r="C17" s="2"/>
      <c r="D17" s="2"/>
      <c r="E17" s="2"/>
      <c r="F17" s="8">
        <f>F16*2.25%</f>
        <v>0</v>
      </c>
    </row>
    <row r="18" spans="1:6">
      <c r="A18" s="2"/>
      <c r="B18" s="2"/>
      <c r="C18" s="2"/>
      <c r="D18" s="1" t="s">
        <v>19</v>
      </c>
      <c r="E18" s="2"/>
      <c r="F18" s="8">
        <f>(F15*F16)+F16*F17%</f>
        <v>0</v>
      </c>
    </row>
    <row r="19" spans="1:6">
      <c r="A19" s="1" t="s">
        <v>51</v>
      </c>
      <c r="B19" s="2"/>
      <c r="C19" s="2"/>
      <c r="D19" s="2"/>
      <c r="E19" s="2"/>
      <c r="F19" s="8"/>
    </row>
    <row r="20" spans="1:6">
      <c r="A20" s="2"/>
      <c r="B20" s="13" t="s">
        <v>21</v>
      </c>
      <c r="C20" s="2"/>
      <c r="D20" s="2"/>
      <c r="E20" s="2"/>
      <c r="F20" s="8">
        <v>2</v>
      </c>
    </row>
    <row r="21" spans="1:6">
      <c r="A21" s="2"/>
      <c r="B21" s="2" t="s">
        <v>22</v>
      </c>
      <c r="C21" s="2"/>
      <c r="D21" s="2"/>
      <c r="E21" s="2"/>
      <c r="F21" s="8">
        <v>4</v>
      </c>
    </row>
    <row r="22" spans="1:6">
      <c r="A22" s="2"/>
      <c r="B22" s="2" t="s">
        <v>23</v>
      </c>
      <c r="C22" s="2"/>
      <c r="D22" s="2"/>
      <c r="E22" s="2"/>
      <c r="F22" s="8"/>
    </row>
    <row r="23" spans="1:6">
      <c r="A23" s="2"/>
      <c r="B23" s="2" t="s">
        <v>24</v>
      </c>
      <c r="C23" s="2"/>
      <c r="D23" s="2"/>
      <c r="E23" s="2"/>
      <c r="F23" s="8"/>
    </row>
    <row r="24" spans="1:6">
      <c r="A24" s="2"/>
      <c r="B24" s="16" t="s">
        <v>25</v>
      </c>
      <c r="C24" s="2"/>
      <c r="D24" s="2"/>
      <c r="E24" s="2"/>
      <c r="F24" s="8">
        <v>4000</v>
      </c>
    </row>
    <row r="25" spans="1:6">
      <c r="A25" s="11"/>
      <c r="B25" s="11"/>
      <c r="C25" s="11"/>
      <c r="D25" s="12" t="s">
        <v>4</v>
      </c>
      <c r="E25" s="11"/>
      <c r="F25" s="8">
        <f>((F20*F22)+(F21*F23))/F24</f>
        <v>0</v>
      </c>
    </row>
    <row r="26" spans="1:6">
      <c r="A26" s="1" t="s">
        <v>52</v>
      </c>
      <c r="B26" s="2"/>
      <c r="C26" s="2"/>
      <c r="D26" s="2"/>
      <c r="E26" s="2"/>
      <c r="F26" s="8"/>
    </row>
    <row r="27" spans="1:6">
      <c r="A27" s="2"/>
      <c r="B27" s="2" t="s">
        <v>27</v>
      </c>
      <c r="C27" s="2"/>
      <c r="D27" s="2"/>
      <c r="E27" s="2"/>
      <c r="F27" s="8">
        <v>2</v>
      </c>
    </row>
    <row r="28" spans="1:6">
      <c r="A28" s="2"/>
      <c r="B28" s="13" t="s">
        <v>28</v>
      </c>
      <c r="C28" s="2"/>
      <c r="D28" s="2"/>
      <c r="E28" s="2"/>
      <c r="F28" s="8"/>
    </row>
    <row r="29" spans="1:6">
      <c r="A29" s="2"/>
      <c r="B29" s="2" t="s">
        <v>29</v>
      </c>
      <c r="C29" s="2"/>
      <c r="D29" s="2"/>
      <c r="E29" s="2"/>
      <c r="F29" s="8">
        <v>4000</v>
      </c>
    </row>
    <row r="30" spans="1:6">
      <c r="A30" s="11"/>
      <c r="B30" s="11"/>
      <c r="C30" s="11"/>
      <c r="D30" s="12" t="s">
        <v>19</v>
      </c>
      <c r="E30" s="11"/>
      <c r="F30" s="8">
        <f>F27*F28/F29</f>
        <v>0</v>
      </c>
    </row>
    <row r="31" spans="1:6">
      <c r="A31" s="2"/>
      <c r="B31" s="2"/>
      <c r="C31" s="2"/>
      <c r="D31" s="2"/>
      <c r="E31" s="2"/>
      <c r="F31" s="8"/>
    </row>
    <row r="32" spans="1:6">
      <c r="A32" s="17" t="s">
        <v>53</v>
      </c>
      <c r="B32" s="9"/>
      <c r="C32" s="9"/>
      <c r="D32" s="18"/>
      <c r="E32" s="9"/>
      <c r="F32" s="8">
        <f>F4*1000</f>
        <v>0</v>
      </c>
    </row>
    <row r="33" spans="1:6">
      <c r="A33" s="2"/>
      <c r="B33" s="2" t="s">
        <v>54</v>
      </c>
      <c r="C33" s="2"/>
      <c r="E33" s="2"/>
      <c r="F33" s="8">
        <v>365</v>
      </c>
    </row>
    <row r="34" spans="1:6">
      <c r="A34" s="9"/>
      <c r="B34" s="9" t="s">
        <v>55</v>
      </c>
      <c r="C34" s="9"/>
      <c r="E34" s="9"/>
      <c r="F34" s="8">
        <v>24</v>
      </c>
    </row>
    <row r="35" spans="1:6">
      <c r="A35" s="9"/>
      <c r="B35" s="9" t="s">
        <v>39</v>
      </c>
      <c r="C35" s="9"/>
      <c r="E35" s="9"/>
      <c r="F35" s="8">
        <v>8</v>
      </c>
    </row>
    <row r="36" spans="1:6">
      <c r="A36" s="11"/>
      <c r="B36" s="11"/>
      <c r="C36" s="11"/>
      <c r="D36" s="12" t="s">
        <v>19</v>
      </c>
      <c r="E36" s="11"/>
      <c r="F36" s="8">
        <f>F32/F33/F34/F35</f>
        <v>0</v>
      </c>
    </row>
    <row r="37" spans="1:6">
      <c r="A37" s="2"/>
      <c r="B37" s="2"/>
      <c r="C37" s="2"/>
      <c r="D37" s="2"/>
      <c r="E37" s="2"/>
      <c r="F37" s="8"/>
    </row>
    <row r="38" spans="1:6">
      <c r="A38" s="1"/>
      <c r="B38" s="19" t="s">
        <v>31</v>
      </c>
      <c r="C38" s="2"/>
      <c r="D38" s="2"/>
      <c r="E38" s="2"/>
      <c r="F38" s="8">
        <f>F36+F30+F25+F18+F13+F9+F5</f>
        <v>0</v>
      </c>
    </row>
    <row r="39" spans="1:6">
      <c r="A39" s="76" t="s">
        <v>56</v>
      </c>
      <c r="B39" s="76"/>
      <c r="C39" s="76"/>
      <c r="D39" s="29"/>
      <c r="E39" s="29"/>
      <c r="F39" s="30">
        <f>F38*10%</f>
        <v>0</v>
      </c>
    </row>
    <row r="40" spans="1:6">
      <c r="A40" s="77" t="s">
        <v>59</v>
      </c>
      <c r="B40" s="77"/>
      <c r="C40" s="77"/>
      <c r="D40" s="29"/>
      <c r="E40" s="29"/>
      <c r="F40" s="30">
        <f>(F38+F39)*5%</f>
        <v>0</v>
      </c>
    </row>
    <row r="41" spans="1:6">
      <c r="A41" s="29"/>
      <c r="B41" s="29" t="s">
        <v>57</v>
      </c>
      <c r="C41" s="29"/>
      <c r="D41" s="29"/>
      <c r="E41" s="29"/>
      <c r="F41" s="30">
        <f>F38+F39+F40</f>
        <v>0</v>
      </c>
    </row>
    <row r="44" spans="1:6">
      <c r="F44" s="37"/>
    </row>
    <row r="45" spans="1:6">
      <c r="F45" s="37"/>
    </row>
  </sheetData>
  <mergeCells count="2">
    <mergeCell ref="A39:C39"/>
    <mergeCell ref="A40:C4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2"/>
  <sheetViews>
    <sheetView workbookViewId="0">
      <selection activeCell="F7" sqref="F7"/>
    </sheetView>
  </sheetViews>
  <sheetFormatPr defaultRowHeight="14.4"/>
  <cols>
    <col min="1" max="1" width="15.109375" customWidth="1"/>
    <col min="6" max="6" width="18.5546875" style="20" customWidth="1"/>
  </cols>
  <sheetData>
    <row r="1" spans="1:6">
      <c r="A1" s="1" t="s">
        <v>0</v>
      </c>
      <c r="B1" s="2"/>
      <c r="C1" s="2"/>
      <c r="D1" s="2"/>
      <c r="E1" s="3" t="s">
        <v>89</v>
      </c>
    </row>
    <row r="2" spans="1:6">
      <c r="A2" s="4"/>
      <c r="B2" s="4"/>
      <c r="C2" s="4"/>
      <c r="D2" s="4"/>
      <c r="E2" s="4" t="s">
        <v>88</v>
      </c>
      <c r="F2" s="5"/>
    </row>
    <row r="3" spans="1:6">
      <c r="A3" s="6" t="s">
        <v>1</v>
      </c>
      <c r="B3" s="7"/>
      <c r="C3" s="6"/>
      <c r="D3" s="7"/>
      <c r="E3" s="7"/>
      <c r="F3" s="8"/>
    </row>
    <row r="4" spans="1:6">
      <c r="A4" s="9"/>
      <c r="B4" s="10" t="s">
        <v>2</v>
      </c>
      <c r="C4" s="9"/>
      <c r="D4" s="9"/>
      <c r="E4" s="9"/>
      <c r="F4" s="8"/>
    </row>
    <row r="5" spans="1:6">
      <c r="A5" s="1" t="s">
        <v>60</v>
      </c>
      <c r="B5" s="2"/>
      <c r="C5" s="2"/>
      <c r="D5" s="2"/>
      <c r="E5" s="2"/>
      <c r="F5" s="8"/>
    </row>
    <row r="6" spans="1:6">
      <c r="A6" s="2"/>
      <c r="B6" s="2" t="s">
        <v>16</v>
      </c>
      <c r="C6" s="2"/>
      <c r="D6" s="2"/>
      <c r="E6" s="2"/>
      <c r="F6" s="8">
        <v>1</v>
      </c>
    </row>
    <row r="7" spans="1:6">
      <c r="A7" s="2"/>
      <c r="B7" s="13" t="s">
        <v>17</v>
      </c>
      <c r="C7" s="2"/>
      <c r="D7" s="2"/>
      <c r="E7" s="2"/>
      <c r="F7" s="15"/>
    </row>
    <row r="8" spans="1:6">
      <c r="A8" s="2"/>
      <c r="B8" s="16" t="s">
        <v>18</v>
      </c>
      <c r="C8" s="2"/>
      <c r="D8" s="2"/>
      <c r="E8" s="2"/>
      <c r="F8" s="8">
        <f>F7*2.25%</f>
        <v>0</v>
      </c>
    </row>
    <row r="9" spans="1:6">
      <c r="A9" s="2"/>
      <c r="B9" s="2"/>
      <c r="C9" s="2"/>
      <c r="D9" s="1" t="s">
        <v>19</v>
      </c>
      <c r="E9" s="2"/>
      <c r="F9" s="8">
        <f>(F6*F7)+F7*F8%</f>
        <v>0</v>
      </c>
    </row>
    <row r="10" spans="1:6">
      <c r="A10" s="17" t="s">
        <v>61</v>
      </c>
      <c r="B10" s="9"/>
      <c r="C10" s="9"/>
      <c r="D10" s="18"/>
      <c r="E10" s="9"/>
      <c r="F10" s="8">
        <f>F4*1000</f>
        <v>0</v>
      </c>
    </row>
    <row r="11" spans="1:6">
      <c r="A11" s="2"/>
      <c r="B11" s="2" t="s">
        <v>54</v>
      </c>
      <c r="C11" s="2"/>
      <c r="E11" s="2"/>
      <c r="F11" s="8">
        <v>365</v>
      </c>
    </row>
    <row r="12" spans="1:6">
      <c r="A12" s="9"/>
      <c r="B12" s="9" t="s">
        <v>55</v>
      </c>
      <c r="C12" s="9"/>
      <c r="E12" s="9"/>
      <c r="F12" s="8">
        <v>24</v>
      </c>
    </row>
    <row r="13" spans="1:6">
      <c r="A13" s="9"/>
      <c r="B13" s="9" t="s">
        <v>39</v>
      </c>
      <c r="C13" s="9"/>
      <c r="E13" s="9"/>
      <c r="F13" s="8">
        <v>8</v>
      </c>
    </row>
    <row r="14" spans="1:6">
      <c r="A14" s="11"/>
      <c r="B14" s="11"/>
      <c r="C14" s="11"/>
      <c r="D14" s="12" t="s">
        <v>19</v>
      </c>
      <c r="E14" s="11"/>
      <c r="F14" s="8">
        <f>F10/F11/F12/F13</f>
        <v>0</v>
      </c>
    </row>
    <row r="15" spans="1:6">
      <c r="A15" s="2"/>
      <c r="B15" s="2"/>
      <c r="C15" s="2"/>
      <c r="D15" s="2"/>
      <c r="E15" s="2"/>
      <c r="F15" s="8"/>
    </row>
    <row r="16" spans="1:6">
      <c r="A16" s="1"/>
      <c r="B16" s="19" t="s">
        <v>31</v>
      </c>
      <c r="C16" s="2"/>
      <c r="D16" s="2"/>
      <c r="E16" s="2"/>
      <c r="F16" s="8">
        <f>F14+F9</f>
        <v>0</v>
      </c>
    </row>
    <row r="17" spans="1:6" ht="15" customHeight="1">
      <c r="A17" s="76" t="s">
        <v>63</v>
      </c>
      <c r="B17" s="76"/>
      <c r="C17" s="76"/>
      <c r="D17" s="29"/>
      <c r="E17" s="29"/>
      <c r="F17" s="30">
        <f>F16*10%</f>
        <v>0</v>
      </c>
    </row>
    <row r="18" spans="1:6" ht="15" customHeight="1">
      <c r="A18" s="77" t="s">
        <v>67</v>
      </c>
      <c r="B18" s="77"/>
      <c r="C18" s="77"/>
      <c r="D18" s="29"/>
      <c r="E18" s="29"/>
      <c r="F18" s="30">
        <f>(F16+F17)*5%</f>
        <v>0</v>
      </c>
    </row>
    <row r="19" spans="1:6">
      <c r="A19" s="29"/>
      <c r="B19" s="29" t="s">
        <v>57</v>
      </c>
      <c r="C19" s="29"/>
      <c r="D19" s="29"/>
      <c r="E19" s="29"/>
      <c r="F19" s="30">
        <f>F16+F17+F18</f>
        <v>0</v>
      </c>
    </row>
    <row r="21" spans="1:6">
      <c r="F21" s="37"/>
    </row>
    <row r="22" spans="1:6">
      <c r="F22" s="37"/>
    </row>
  </sheetData>
  <mergeCells count="2">
    <mergeCell ref="A17:C17"/>
    <mergeCell ref="A18:C18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0"/>
  <sheetViews>
    <sheetView topLeftCell="A28" workbookViewId="0">
      <selection activeCell="F33" sqref="F33"/>
    </sheetView>
  </sheetViews>
  <sheetFormatPr defaultRowHeight="14.4"/>
  <cols>
    <col min="1" max="1" width="15.109375" customWidth="1"/>
    <col min="6" max="6" width="18.5546875" style="20" customWidth="1"/>
  </cols>
  <sheetData>
    <row r="1" spans="1:6">
      <c r="A1" s="1" t="s">
        <v>0</v>
      </c>
      <c r="B1" s="2"/>
      <c r="C1" s="2"/>
      <c r="D1" s="2"/>
      <c r="E1" s="2"/>
      <c r="F1" s="3" t="s">
        <v>43</v>
      </c>
    </row>
    <row r="2" spans="1:6">
      <c r="A2" s="4"/>
      <c r="B2" s="4"/>
      <c r="C2" s="4"/>
      <c r="D2" s="4"/>
      <c r="E2" s="4"/>
      <c r="F2" s="5" t="s">
        <v>86</v>
      </c>
    </row>
    <row r="3" spans="1:6">
      <c r="A3" s="6" t="s">
        <v>1</v>
      </c>
      <c r="B3" s="7"/>
      <c r="C3" s="6"/>
      <c r="D3" s="7"/>
      <c r="E3" s="7"/>
      <c r="F3" s="8"/>
    </row>
    <row r="4" spans="1:6">
      <c r="A4" s="9"/>
      <c r="B4" s="10" t="s">
        <v>2</v>
      </c>
      <c r="C4" s="9"/>
      <c r="D4" s="9"/>
      <c r="E4" s="9"/>
      <c r="F4" s="8"/>
    </row>
    <row r="5" spans="1:6">
      <c r="A5" s="11"/>
      <c r="B5" s="11"/>
      <c r="C5" s="11"/>
      <c r="D5" s="12" t="s">
        <v>3</v>
      </c>
      <c r="E5" s="11"/>
      <c r="F5" s="8">
        <f>F4*1000/8/365/24*0.1</f>
        <v>0</v>
      </c>
    </row>
    <row r="6" spans="1:6">
      <c r="A6" s="1" t="s">
        <v>48</v>
      </c>
      <c r="B6" s="2"/>
      <c r="C6" s="2"/>
      <c r="D6" s="2"/>
      <c r="E6" s="2"/>
      <c r="F6" s="8"/>
    </row>
    <row r="7" spans="1:6">
      <c r="A7" s="2"/>
      <c r="B7" s="13" t="s">
        <v>6</v>
      </c>
      <c r="C7" s="2"/>
      <c r="D7" s="2"/>
      <c r="E7" s="2"/>
      <c r="F7" s="8"/>
    </row>
    <row r="8" spans="1:6">
      <c r="A8" s="2"/>
      <c r="B8" s="13" t="s">
        <v>8</v>
      </c>
      <c r="C8" s="2"/>
      <c r="D8" s="2"/>
      <c r="E8" s="2"/>
      <c r="F8" s="8">
        <v>15</v>
      </c>
    </row>
    <row r="9" spans="1:6">
      <c r="A9" s="2"/>
      <c r="B9" s="2"/>
      <c r="C9" s="2"/>
      <c r="D9" s="1" t="s">
        <v>4</v>
      </c>
      <c r="E9" s="2"/>
      <c r="F9" s="8">
        <f>F8*F7</f>
        <v>0</v>
      </c>
    </row>
    <row r="10" spans="1:6">
      <c r="A10" s="1" t="s">
        <v>49</v>
      </c>
      <c r="B10" s="2"/>
      <c r="C10" s="2"/>
      <c r="D10" s="2"/>
      <c r="E10" s="2"/>
      <c r="F10" s="8"/>
    </row>
    <row r="11" spans="1:6">
      <c r="A11" s="2" t="s">
        <v>33</v>
      </c>
      <c r="B11" s="13" t="s">
        <v>10</v>
      </c>
      <c r="C11" s="2"/>
      <c r="D11" s="2"/>
      <c r="E11" s="2"/>
      <c r="F11" s="8">
        <v>0.1</v>
      </c>
    </row>
    <row r="12" spans="1:6">
      <c r="A12" s="2" t="s">
        <v>34</v>
      </c>
      <c r="B12" s="13" t="s">
        <v>32</v>
      </c>
      <c r="C12" s="2"/>
      <c r="D12" s="2"/>
      <c r="E12" s="2"/>
      <c r="F12" s="8">
        <v>0.2</v>
      </c>
    </row>
    <row r="13" spans="1:6">
      <c r="A13" s="2" t="s">
        <v>35</v>
      </c>
      <c r="B13" s="13" t="s">
        <v>11</v>
      </c>
      <c r="C13" s="2"/>
      <c r="D13" s="2"/>
      <c r="E13" s="2"/>
      <c r="F13" s="8">
        <v>0.2</v>
      </c>
    </row>
    <row r="14" spans="1:6">
      <c r="A14" s="2"/>
      <c r="B14" s="13" t="s">
        <v>12</v>
      </c>
      <c r="C14" s="2"/>
      <c r="D14" s="2"/>
      <c r="E14" s="2"/>
      <c r="F14" s="8"/>
    </row>
    <row r="15" spans="1:6">
      <c r="A15" s="2"/>
      <c r="B15" s="13" t="s">
        <v>13</v>
      </c>
      <c r="C15" s="2"/>
      <c r="D15" s="2"/>
      <c r="E15" s="2"/>
      <c r="F15" s="8"/>
    </row>
    <row r="16" spans="1:6">
      <c r="A16" s="2"/>
      <c r="B16" s="13" t="s">
        <v>14</v>
      </c>
      <c r="C16" s="2"/>
      <c r="D16" s="2"/>
      <c r="E16" s="2"/>
      <c r="F16" s="14"/>
    </row>
    <row r="17" spans="1:6">
      <c r="A17" s="2"/>
      <c r="B17" s="2" t="s">
        <v>7</v>
      </c>
      <c r="C17" s="2"/>
      <c r="D17" s="2"/>
      <c r="E17" s="2"/>
      <c r="F17" s="8"/>
    </row>
    <row r="18" spans="1:6">
      <c r="A18" s="2"/>
      <c r="B18" s="2"/>
      <c r="C18" s="2"/>
      <c r="D18" s="1" t="s">
        <v>4</v>
      </c>
      <c r="E18" s="2"/>
      <c r="F18" s="8">
        <f>(F13*F16+F11*F14+F12*F15)/100</f>
        <v>0</v>
      </c>
    </row>
    <row r="19" spans="1:6">
      <c r="A19" s="1" t="s">
        <v>50</v>
      </c>
      <c r="B19" s="2"/>
      <c r="C19" s="2"/>
      <c r="D19" s="2"/>
      <c r="E19" s="2"/>
      <c r="F19" s="8"/>
    </row>
    <row r="20" spans="1:6">
      <c r="A20" s="2"/>
      <c r="B20" s="2" t="s">
        <v>16</v>
      </c>
      <c r="C20" s="2"/>
      <c r="D20" s="2"/>
      <c r="E20" s="2"/>
      <c r="F20" s="8">
        <v>1</v>
      </c>
    </row>
    <row r="21" spans="1:6">
      <c r="A21" s="2"/>
      <c r="B21" s="13" t="s">
        <v>17</v>
      </c>
      <c r="C21" s="2"/>
      <c r="D21" s="2"/>
      <c r="E21" s="2"/>
      <c r="F21" s="15"/>
    </row>
    <row r="22" spans="1:6">
      <c r="A22" s="2"/>
      <c r="B22" s="16" t="s">
        <v>58</v>
      </c>
      <c r="C22" s="2"/>
      <c r="D22" s="2"/>
      <c r="E22" s="2"/>
      <c r="F22" s="8">
        <f>F21*2.25%</f>
        <v>0</v>
      </c>
    </row>
    <row r="23" spans="1:6">
      <c r="A23" s="2"/>
      <c r="B23" s="2"/>
      <c r="C23" s="2"/>
      <c r="D23" s="1" t="s">
        <v>19</v>
      </c>
      <c r="E23" s="2"/>
      <c r="F23" s="8">
        <f>(F20*F21)+F21*F22%</f>
        <v>0</v>
      </c>
    </row>
    <row r="24" spans="1:6">
      <c r="A24" s="1" t="s">
        <v>51</v>
      </c>
      <c r="B24" s="2"/>
      <c r="C24" s="2"/>
      <c r="D24" s="2"/>
      <c r="E24" s="2"/>
      <c r="F24" s="8"/>
    </row>
    <row r="25" spans="1:6">
      <c r="A25" s="2"/>
      <c r="B25" s="13" t="s">
        <v>21</v>
      </c>
      <c r="C25" s="2"/>
      <c r="D25" s="2"/>
      <c r="E25" s="2"/>
      <c r="F25" s="8">
        <v>2</v>
      </c>
    </row>
    <row r="26" spans="1:6">
      <c r="A26" s="2"/>
      <c r="B26" s="2" t="s">
        <v>22</v>
      </c>
      <c r="C26" s="2"/>
      <c r="D26" s="2"/>
      <c r="E26" s="2"/>
      <c r="F26" s="8">
        <v>4</v>
      </c>
    </row>
    <row r="27" spans="1:6">
      <c r="A27" s="2"/>
      <c r="B27" s="2" t="s">
        <v>23</v>
      </c>
      <c r="C27" s="2"/>
      <c r="D27" s="2"/>
      <c r="E27" s="2"/>
      <c r="F27" s="8"/>
    </row>
    <row r="28" spans="1:6">
      <c r="A28" s="2"/>
      <c r="B28" s="2" t="s">
        <v>24</v>
      </c>
      <c r="C28" s="2"/>
      <c r="D28" s="2"/>
      <c r="E28" s="2"/>
      <c r="F28" s="8"/>
    </row>
    <row r="29" spans="1:6">
      <c r="A29" s="2"/>
      <c r="B29" s="16" t="s">
        <v>25</v>
      </c>
      <c r="C29" s="2"/>
      <c r="D29" s="2"/>
      <c r="E29" s="2"/>
      <c r="F29" s="8">
        <v>4000</v>
      </c>
    </row>
    <row r="30" spans="1:6">
      <c r="A30" s="11"/>
      <c r="B30" s="11"/>
      <c r="C30" s="11"/>
      <c r="D30" s="12" t="s">
        <v>4</v>
      </c>
      <c r="E30" s="11"/>
      <c r="F30" s="8">
        <f>((F25*F27)+(F26*F28))/F29</f>
        <v>0</v>
      </c>
    </row>
    <row r="31" spans="1:6">
      <c r="A31" s="1" t="s">
        <v>52</v>
      </c>
      <c r="B31" s="2"/>
      <c r="C31" s="2"/>
      <c r="D31" s="2"/>
      <c r="E31" s="2"/>
      <c r="F31" s="8"/>
    </row>
    <row r="32" spans="1:6">
      <c r="A32" s="2"/>
      <c r="B32" s="2" t="s">
        <v>27</v>
      </c>
      <c r="C32" s="2"/>
      <c r="D32" s="2"/>
      <c r="E32" s="2"/>
      <c r="F32" s="8">
        <v>2</v>
      </c>
    </row>
    <row r="33" spans="1:6">
      <c r="A33" s="2"/>
      <c r="B33" s="13" t="s">
        <v>28</v>
      </c>
      <c r="C33" s="2"/>
      <c r="D33" s="2"/>
      <c r="E33" s="2"/>
      <c r="F33" s="8"/>
    </row>
    <row r="34" spans="1:6">
      <c r="A34" s="2"/>
      <c r="B34" s="2" t="s">
        <v>29</v>
      </c>
      <c r="C34" s="2"/>
      <c r="D34" s="2"/>
      <c r="E34" s="2"/>
      <c r="F34" s="8">
        <v>4000</v>
      </c>
    </row>
    <row r="35" spans="1:6">
      <c r="A35" s="11"/>
      <c r="B35" s="11"/>
      <c r="C35" s="11"/>
      <c r="D35" s="12" t="s">
        <v>19</v>
      </c>
      <c r="E35" s="11"/>
      <c r="F35" s="8">
        <f>F32*F33/F34</f>
        <v>0</v>
      </c>
    </row>
    <row r="36" spans="1:6">
      <c r="A36" s="2"/>
      <c r="B36" s="2"/>
      <c r="C36" s="2"/>
      <c r="D36" s="2"/>
      <c r="E36" s="2"/>
      <c r="F36" s="8"/>
    </row>
    <row r="37" spans="1:6">
      <c r="A37" s="17" t="s">
        <v>53</v>
      </c>
      <c r="B37" s="9"/>
      <c r="C37" s="9"/>
      <c r="D37" s="18"/>
      <c r="E37" s="9"/>
      <c r="F37" s="8">
        <f>F4*1000</f>
        <v>0</v>
      </c>
    </row>
    <row r="38" spans="1:6">
      <c r="A38" s="2"/>
      <c r="B38" s="2" t="s">
        <v>54</v>
      </c>
      <c r="C38" s="2"/>
      <c r="E38" s="2"/>
      <c r="F38" s="8">
        <v>365</v>
      </c>
    </row>
    <row r="39" spans="1:6">
      <c r="A39" s="9"/>
      <c r="B39" s="9" t="s">
        <v>55</v>
      </c>
      <c r="C39" s="9"/>
      <c r="E39" s="9"/>
      <c r="F39" s="8">
        <v>24</v>
      </c>
    </row>
    <row r="40" spans="1:6">
      <c r="A40" s="9"/>
      <c r="B40" s="9" t="s">
        <v>39</v>
      </c>
      <c r="C40" s="9"/>
      <c r="E40" s="9"/>
      <c r="F40" s="8">
        <v>8</v>
      </c>
    </row>
    <row r="41" spans="1:6">
      <c r="A41" s="11"/>
      <c r="B41" s="11"/>
      <c r="C41" s="11"/>
      <c r="D41" s="12" t="s">
        <v>19</v>
      </c>
      <c r="E41" s="11"/>
      <c r="F41" s="8">
        <f>F37/F38/F39/F40</f>
        <v>0</v>
      </c>
    </row>
    <row r="42" spans="1:6">
      <c r="A42" s="2"/>
      <c r="B42" s="2"/>
      <c r="C42" s="2"/>
      <c r="D42" s="2"/>
      <c r="E42" s="2"/>
      <c r="F42" s="8"/>
    </row>
    <row r="43" spans="1:6">
      <c r="A43" s="1"/>
      <c r="B43" s="19" t="s">
        <v>31</v>
      </c>
      <c r="C43" s="2"/>
      <c r="D43" s="2"/>
      <c r="E43" s="2"/>
      <c r="F43" s="8">
        <f>F41+F35+F30+F23+F18+F9+F5</f>
        <v>0</v>
      </c>
    </row>
    <row r="44" spans="1:6" ht="15" customHeight="1">
      <c r="A44" s="76" t="s">
        <v>56</v>
      </c>
      <c r="B44" s="76"/>
      <c r="C44" s="76"/>
      <c r="D44" s="29"/>
      <c r="E44" s="29"/>
      <c r="F44" s="30">
        <f>F43*10%</f>
        <v>0</v>
      </c>
    </row>
    <row r="45" spans="1:6" ht="15" customHeight="1">
      <c r="A45" s="77" t="s">
        <v>59</v>
      </c>
      <c r="B45" s="77"/>
      <c r="C45" s="77"/>
      <c r="D45" s="29"/>
      <c r="E45" s="29"/>
      <c r="F45" s="30">
        <f>(F43+F44)*5%</f>
        <v>0</v>
      </c>
    </row>
    <row r="46" spans="1:6">
      <c r="A46" s="29"/>
      <c r="B46" s="29" t="s">
        <v>57</v>
      </c>
      <c r="C46" s="29"/>
      <c r="D46" s="29"/>
      <c r="E46" s="29"/>
      <c r="F46" s="30">
        <f>F43+F44+F45</f>
        <v>0</v>
      </c>
    </row>
    <row r="49" spans="6:6">
      <c r="F49" s="37"/>
    </row>
    <row r="50" spans="6:6">
      <c r="F50" s="37"/>
    </row>
  </sheetData>
  <mergeCells count="2">
    <mergeCell ref="A44:C44"/>
    <mergeCell ref="A45:C45"/>
  </mergeCells>
  <pageMargins left="0.7" right="0.7" top="0.75" bottom="0.75" header="0.3" footer="0.3"/>
  <pageSetup paperSize="9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49"/>
  <sheetViews>
    <sheetView topLeftCell="A28" zoomScaleNormal="100" workbookViewId="0">
      <selection activeCell="F33" sqref="F33"/>
    </sheetView>
  </sheetViews>
  <sheetFormatPr defaultRowHeight="14.4"/>
  <cols>
    <col min="1" max="1" width="15.109375" customWidth="1"/>
    <col min="6" max="6" width="18.5546875" style="20" customWidth="1"/>
  </cols>
  <sheetData>
    <row r="1" spans="1:6">
      <c r="A1" s="1" t="s">
        <v>0</v>
      </c>
      <c r="B1" s="2"/>
      <c r="C1" s="2"/>
      <c r="D1" s="2"/>
      <c r="E1" s="2"/>
      <c r="F1" s="3" t="s">
        <v>44</v>
      </c>
    </row>
    <row r="2" spans="1:6">
      <c r="A2" s="4"/>
      <c r="B2" s="4"/>
      <c r="C2" s="4"/>
      <c r="D2" s="4"/>
      <c r="E2" s="4"/>
      <c r="F2" s="5" t="s">
        <v>86</v>
      </c>
    </row>
    <row r="3" spans="1:6">
      <c r="A3" s="6" t="s">
        <v>1</v>
      </c>
      <c r="B3" s="7"/>
      <c r="C3" s="6"/>
      <c r="D3" s="7"/>
      <c r="E3" s="7"/>
      <c r="F3" s="8"/>
    </row>
    <row r="4" spans="1:6">
      <c r="A4" s="9"/>
      <c r="B4" s="10" t="s">
        <v>2</v>
      </c>
      <c r="C4" s="9"/>
      <c r="D4" s="9"/>
      <c r="E4" s="9"/>
      <c r="F4" s="8"/>
    </row>
    <row r="5" spans="1:6">
      <c r="A5" s="11"/>
      <c r="B5" s="11"/>
      <c r="C5" s="11"/>
      <c r="D5" s="12" t="s">
        <v>3</v>
      </c>
      <c r="E5" s="11"/>
      <c r="F5" s="8">
        <f>F4*1000/8/365/24*0.1</f>
        <v>0</v>
      </c>
    </row>
    <row r="6" spans="1:6">
      <c r="A6" s="1" t="s">
        <v>5</v>
      </c>
      <c r="B6" s="2"/>
      <c r="C6" s="2"/>
      <c r="D6" s="2"/>
      <c r="E6" s="2"/>
      <c r="F6" s="8"/>
    </row>
    <row r="7" spans="1:6">
      <c r="A7" s="2"/>
      <c r="B7" s="13" t="s">
        <v>6</v>
      </c>
      <c r="C7" s="2"/>
      <c r="D7" s="2"/>
      <c r="E7" s="2"/>
      <c r="F7" s="8"/>
    </row>
    <row r="8" spans="1:6">
      <c r="A8" s="2"/>
      <c r="B8" s="13" t="s">
        <v>8</v>
      </c>
      <c r="C8" s="2"/>
      <c r="D8" s="2"/>
      <c r="E8" s="2"/>
      <c r="F8" s="8">
        <v>15</v>
      </c>
    </row>
    <row r="9" spans="1:6">
      <c r="A9" s="2"/>
      <c r="B9" s="2"/>
      <c r="C9" s="2"/>
      <c r="D9" s="1" t="s">
        <v>4</v>
      </c>
      <c r="E9" s="2"/>
      <c r="F9" s="8">
        <f>F8*F7</f>
        <v>0</v>
      </c>
    </row>
    <row r="10" spans="1:6">
      <c r="A10" s="1" t="s">
        <v>9</v>
      </c>
      <c r="B10" s="2"/>
      <c r="C10" s="2"/>
      <c r="D10" s="2"/>
      <c r="E10" s="2"/>
      <c r="F10" s="8"/>
    </row>
    <row r="11" spans="1:6">
      <c r="A11" s="2" t="s">
        <v>33</v>
      </c>
      <c r="B11" s="13" t="s">
        <v>10</v>
      </c>
      <c r="C11" s="2"/>
      <c r="D11" s="2"/>
      <c r="E11" s="2"/>
      <c r="F11" s="8">
        <v>0.1</v>
      </c>
    </row>
    <row r="12" spans="1:6">
      <c r="A12" s="2" t="s">
        <v>34</v>
      </c>
      <c r="B12" s="13" t="s">
        <v>32</v>
      </c>
      <c r="C12" s="2"/>
      <c r="D12" s="2"/>
      <c r="E12" s="2"/>
      <c r="F12" s="8">
        <v>0.2</v>
      </c>
    </row>
    <row r="13" spans="1:6">
      <c r="A13" s="2" t="s">
        <v>35</v>
      </c>
      <c r="B13" s="13" t="s">
        <v>11</v>
      </c>
      <c r="C13" s="2"/>
      <c r="D13" s="2"/>
      <c r="E13" s="2"/>
      <c r="F13" s="8">
        <v>0.2</v>
      </c>
    </row>
    <row r="14" spans="1:6">
      <c r="A14" s="2"/>
      <c r="B14" s="13" t="s">
        <v>12</v>
      </c>
      <c r="C14" s="2"/>
      <c r="D14" s="2"/>
      <c r="E14" s="2"/>
      <c r="F14" s="8"/>
    </row>
    <row r="15" spans="1:6">
      <c r="A15" s="2"/>
      <c r="B15" s="13" t="s">
        <v>13</v>
      </c>
      <c r="C15" s="2"/>
      <c r="D15" s="2"/>
      <c r="E15" s="2"/>
      <c r="F15" s="8"/>
    </row>
    <row r="16" spans="1:6">
      <c r="A16" s="2"/>
      <c r="B16" s="13" t="s">
        <v>14</v>
      </c>
      <c r="C16" s="2"/>
      <c r="D16" s="2"/>
      <c r="E16" s="2"/>
      <c r="F16" s="14"/>
    </row>
    <row r="17" spans="1:6">
      <c r="A17" s="2"/>
      <c r="B17" s="2" t="s">
        <v>7</v>
      </c>
      <c r="C17" s="2"/>
      <c r="D17" s="2"/>
      <c r="E17" s="2"/>
      <c r="F17" s="8"/>
    </row>
    <row r="18" spans="1:6">
      <c r="A18" s="2"/>
      <c r="B18" s="2"/>
      <c r="C18" s="2"/>
      <c r="D18" s="1" t="s">
        <v>4</v>
      </c>
      <c r="E18" s="2"/>
      <c r="F18" s="8">
        <f>(F13*F16+F11*F14+F12*F15)/100</f>
        <v>0</v>
      </c>
    </row>
    <row r="19" spans="1:6">
      <c r="A19" s="1" t="s">
        <v>15</v>
      </c>
      <c r="B19" s="2"/>
      <c r="C19" s="2"/>
      <c r="D19" s="2"/>
      <c r="E19" s="2"/>
      <c r="F19" s="8"/>
    </row>
    <row r="20" spans="1:6">
      <c r="A20" s="2"/>
      <c r="B20" s="2" t="s">
        <v>16</v>
      </c>
      <c r="C20" s="2"/>
      <c r="D20" s="2"/>
      <c r="E20" s="2"/>
      <c r="F20" s="8">
        <v>1</v>
      </c>
    </row>
    <row r="21" spans="1:6">
      <c r="A21" s="2"/>
      <c r="B21" s="13" t="s">
        <v>17</v>
      </c>
      <c r="C21" s="2"/>
      <c r="D21" s="2"/>
      <c r="E21" s="2"/>
      <c r="F21" s="15"/>
    </row>
    <row r="22" spans="1:6">
      <c r="A22" s="2"/>
      <c r="B22" s="16" t="s">
        <v>58</v>
      </c>
      <c r="C22" s="2"/>
      <c r="D22" s="2"/>
      <c r="E22" s="2"/>
      <c r="F22" s="8">
        <f>F21*2.25%</f>
        <v>0</v>
      </c>
    </row>
    <row r="23" spans="1:6">
      <c r="A23" s="2"/>
      <c r="B23" s="2"/>
      <c r="C23" s="2"/>
      <c r="D23" s="1" t="s">
        <v>19</v>
      </c>
      <c r="E23" s="2"/>
      <c r="F23" s="8">
        <f>(F20*F21)+F21*F22%</f>
        <v>0</v>
      </c>
    </row>
    <row r="24" spans="1:6">
      <c r="A24" s="1" t="s">
        <v>20</v>
      </c>
      <c r="B24" s="2"/>
      <c r="C24" s="2"/>
      <c r="D24" s="2"/>
      <c r="E24" s="2"/>
      <c r="F24" s="8"/>
    </row>
    <row r="25" spans="1:6">
      <c r="A25" s="2"/>
      <c r="B25" s="13" t="s">
        <v>21</v>
      </c>
      <c r="C25" s="2"/>
      <c r="D25" s="2"/>
      <c r="E25" s="2"/>
      <c r="F25" s="8">
        <v>2</v>
      </c>
    </row>
    <row r="26" spans="1:6">
      <c r="A26" s="2"/>
      <c r="B26" s="2" t="s">
        <v>22</v>
      </c>
      <c r="C26" s="2"/>
      <c r="D26" s="2"/>
      <c r="E26" s="2"/>
      <c r="F26" s="8">
        <v>8</v>
      </c>
    </row>
    <row r="27" spans="1:6">
      <c r="A27" s="2"/>
      <c r="B27" s="2" t="s">
        <v>23</v>
      </c>
      <c r="C27" s="2"/>
      <c r="D27" s="2"/>
      <c r="E27" s="2"/>
      <c r="F27" s="8"/>
    </row>
    <row r="28" spans="1:6">
      <c r="A28" s="2"/>
      <c r="B28" s="2" t="s">
        <v>24</v>
      </c>
      <c r="C28" s="2"/>
      <c r="D28" s="2"/>
      <c r="E28" s="2"/>
      <c r="F28" s="8"/>
    </row>
    <row r="29" spans="1:6">
      <c r="A29" s="2"/>
      <c r="B29" s="16" t="s">
        <v>25</v>
      </c>
      <c r="C29" s="2"/>
      <c r="D29" s="2"/>
      <c r="E29" s="2"/>
      <c r="F29" s="8">
        <v>4000</v>
      </c>
    </row>
    <row r="30" spans="1:6">
      <c r="A30" s="11"/>
      <c r="B30" s="11"/>
      <c r="C30" s="11"/>
      <c r="D30" s="12" t="s">
        <v>4</v>
      </c>
      <c r="E30" s="11"/>
      <c r="F30" s="8">
        <f>((F25*F27)+(F26*F28))/F29</f>
        <v>0</v>
      </c>
    </row>
    <row r="31" spans="1:6">
      <c r="A31" s="1" t="s">
        <v>26</v>
      </c>
      <c r="B31" s="2"/>
      <c r="C31" s="2"/>
      <c r="D31" s="2"/>
      <c r="E31" s="2"/>
      <c r="F31" s="8"/>
    </row>
    <row r="32" spans="1:6">
      <c r="A32" s="2"/>
      <c r="B32" s="2" t="s">
        <v>27</v>
      </c>
      <c r="C32" s="2"/>
      <c r="D32" s="2"/>
      <c r="E32" s="2"/>
      <c r="F32" s="8">
        <v>2</v>
      </c>
    </row>
    <row r="33" spans="1:7">
      <c r="A33" s="2"/>
      <c r="B33" s="13" t="s">
        <v>28</v>
      </c>
      <c r="C33" s="2"/>
      <c r="D33" s="2"/>
      <c r="E33" s="2"/>
      <c r="F33" s="8"/>
    </row>
    <row r="34" spans="1:7">
      <c r="A34" s="2"/>
      <c r="B34" s="2" t="s">
        <v>29</v>
      </c>
      <c r="C34" s="2"/>
      <c r="D34" s="2"/>
      <c r="E34" s="2"/>
      <c r="F34" s="8">
        <v>4000</v>
      </c>
    </row>
    <row r="35" spans="1:7">
      <c r="A35" s="11"/>
      <c r="B35" s="11"/>
      <c r="C35" s="11"/>
      <c r="D35" s="12" t="s">
        <v>19</v>
      </c>
      <c r="E35" s="11"/>
      <c r="F35" s="8">
        <f>F32*F33/F34</f>
        <v>0</v>
      </c>
    </row>
    <row r="36" spans="1:7">
      <c r="A36" s="2"/>
      <c r="B36" s="2"/>
      <c r="C36" s="2"/>
      <c r="D36" s="2"/>
      <c r="E36" s="2"/>
      <c r="F36" s="8"/>
    </row>
    <row r="37" spans="1:7">
      <c r="A37" s="17" t="s">
        <v>30</v>
      </c>
      <c r="B37" s="9"/>
      <c r="C37" s="9"/>
      <c r="D37" s="18"/>
      <c r="E37" s="9"/>
      <c r="F37" s="8">
        <f>F4*1000</f>
        <v>0</v>
      </c>
    </row>
    <row r="38" spans="1:7" ht="15.6">
      <c r="A38" s="2"/>
      <c r="B38" s="2" t="s">
        <v>54</v>
      </c>
      <c r="C38" s="2"/>
      <c r="E38" s="2"/>
      <c r="F38" s="8">
        <v>365</v>
      </c>
      <c r="G38" s="22" t="s">
        <v>47</v>
      </c>
    </row>
    <row r="39" spans="1:7">
      <c r="A39" s="9"/>
      <c r="B39" s="9" t="s">
        <v>55</v>
      </c>
      <c r="C39" s="9"/>
      <c r="E39" s="9"/>
      <c r="F39" s="8">
        <v>24</v>
      </c>
    </row>
    <row r="40" spans="1:7">
      <c r="A40" s="9"/>
      <c r="B40" s="9" t="s">
        <v>39</v>
      </c>
      <c r="C40" s="9"/>
      <c r="E40" s="9"/>
      <c r="F40" s="8">
        <v>8</v>
      </c>
    </row>
    <row r="41" spans="1:7">
      <c r="A41" s="11"/>
      <c r="B41" s="11"/>
      <c r="C41" s="11"/>
      <c r="D41" s="12" t="s">
        <v>19</v>
      </c>
      <c r="E41" s="11"/>
      <c r="F41" s="8">
        <f>F37/F38/F39/F40</f>
        <v>0</v>
      </c>
    </row>
    <row r="42" spans="1:7">
      <c r="A42" s="2"/>
      <c r="B42" s="2"/>
      <c r="C42" s="2"/>
      <c r="D42" s="2"/>
      <c r="E42" s="2"/>
      <c r="F42" s="8"/>
    </row>
    <row r="43" spans="1:7">
      <c r="A43" s="1"/>
      <c r="B43" s="19" t="s">
        <v>31</v>
      </c>
      <c r="C43" s="2"/>
      <c r="D43" s="2"/>
      <c r="E43" s="2"/>
      <c r="F43" s="8">
        <f>F41+F35+F30+F23+F18+F9+F5</f>
        <v>0</v>
      </c>
    </row>
    <row r="44" spans="1:7">
      <c r="A44" s="76" t="s">
        <v>56</v>
      </c>
      <c r="B44" s="76"/>
      <c r="C44" s="76"/>
      <c r="D44" s="29"/>
      <c r="E44" s="29"/>
      <c r="F44" s="30">
        <f>F43*10%</f>
        <v>0</v>
      </c>
    </row>
    <row r="45" spans="1:7">
      <c r="A45" s="77" t="s">
        <v>59</v>
      </c>
      <c r="B45" s="77"/>
      <c r="C45" s="77"/>
      <c r="D45" s="29"/>
      <c r="E45" s="29"/>
      <c r="F45" s="30">
        <f>(F43+F44)*5%</f>
        <v>0</v>
      </c>
    </row>
    <row r="46" spans="1:7">
      <c r="A46" s="29"/>
      <c r="B46" s="29" t="s">
        <v>57</v>
      </c>
      <c r="C46" s="29"/>
      <c r="D46" s="29"/>
      <c r="E46" s="29"/>
      <c r="F46" s="30">
        <f>F43+F44+F45</f>
        <v>0</v>
      </c>
    </row>
    <row r="48" spans="1:7">
      <c r="F48" s="37"/>
    </row>
    <row r="49" spans="6:6">
      <c r="F49" s="37"/>
    </row>
  </sheetData>
  <mergeCells count="2">
    <mergeCell ref="A44:C44"/>
    <mergeCell ref="A45:C45"/>
  </mergeCells>
  <pageMargins left="0.7" right="0.7" top="0.75" bottom="0.75" header="0.3" footer="0.3"/>
  <pageSetup paperSize="9"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5"/>
  <sheetViews>
    <sheetView topLeftCell="A22" workbookViewId="0">
      <selection activeCell="F28" sqref="F28"/>
    </sheetView>
  </sheetViews>
  <sheetFormatPr defaultRowHeight="14.4"/>
  <cols>
    <col min="1" max="1" width="15.109375" customWidth="1"/>
    <col min="6" max="6" width="18.5546875" style="20" customWidth="1"/>
  </cols>
  <sheetData>
    <row r="1" spans="1:6">
      <c r="A1" s="1" t="s">
        <v>0</v>
      </c>
      <c r="B1" s="2"/>
      <c r="C1" s="2"/>
      <c r="D1" s="2"/>
      <c r="E1" s="21"/>
      <c r="F1" s="3" t="s">
        <v>45</v>
      </c>
    </row>
    <row r="2" spans="1:6">
      <c r="A2" s="4"/>
      <c r="B2" s="4"/>
      <c r="C2" s="4"/>
      <c r="D2" s="4"/>
      <c r="E2" s="4"/>
      <c r="F2" s="5" t="s">
        <v>86</v>
      </c>
    </row>
    <row r="3" spans="1:6">
      <c r="A3" s="6" t="s">
        <v>1</v>
      </c>
      <c r="B3" s="7"/>
      <c r="C3" s="6"/>
      <c r="D3" s="7"/>
      <c r="E3" s="7"/>
      <c r="F3" s="8"/>
    </row>
    <row r="4" spans="1:6">
      <c r="A4" s="9"/>
      <c r="B4" s="10" t="s">
        <v>2</v>
      </c>
      <c r="C4" s="9"/>
      <c r="D4" s="9"/>
      <c r="E4" s="9"/>
      <c r="F4" s="8"/>
    </row>
    <row r="5" spans="1:6">
      <c r="A5" s="11"/>
      <c r="B5" s="11"/>
      <c r="C5" s="11"/>
      <c r="D5" s="12" t="s">
        <v>3</v>
      </c>
      <c r="E5" s="11"/>
      <c r="F5" s="8">
        <f>F4*1000/8/365/24*0.1</f>
        <v>0</v>
      </c>
    </row>
    <row r="6" spans="1:6">
      <c r="A6" s="1" t="s">
        <v>5</v>
      </c>
      <c r="B6" s="2"/>
      <c r="C6" s="2"/>
      <c r="D6" s="2"/>
      <c r="E6" s="2"/>
      <c r="F6" s="8"/>
    </row>
    <row r="7" spans="1:6">
      <c r="A7" s="2"/>
      <c r="B7" s="13" t="s">
        <v>6</v>
      </c>
      <c r="C7" s="2"/>
      <c r="D7" s="2"/>
      <c r="E7" s="2"/>
      <c r="F7" s="8"/>
    </row>
    <row r="8" spans="1:6">
      <c r="A8" s="2"/>
      <c r="B8" s="13" t="s">
        <v>8</v>
      </c>
      <c r="C8" s="2"/>
      <c r="D8" s="2"/>
      <c r="E8" s="2"/>
      <c r="F8" s="8">
        <v>5</v>
      </c>
    </row>
    <row r="9" spans="1:6">
      <c r="A9" s="2"/>
      <c r="B9" s="2"/>
      <c r="C9" s="2"/>
      <c r="D9" s="1" t="s">
        <v>4</v>
      </c>
      <c r="E9" s="2"/>
      <c r="F9" s="8">
        <f>F8*F7</f>
        <v>0</v>
      </c>
    </row>
    <row r="10" spans="1:6">
      <c r="A10" s="1" t="s">
        <v>9</v>
      </c>
      <c r="B10" s="2"/>
      <c r="C10" s="2"/>
      <c r="D10" s="2"/>
      <c r="E10" s="2"/>
      <c r="F10" s="8"/>
    </row>
    <row r="11" spans="1:6">
      <c r="A11" s="2" t="s">
        <v>65</v>
      </c>
      <c r="B11" s="13" t="s">
        <v>10</v>
      </c>
      <c r="C11" s="2"/>
      <c r="D11" s="2"/>
      <c r="E11" s="2"/>
      <c r="F11" s="15">
        <v>2.5000000000000001E-2</v>
      </c>
    </row>
    <row r="12" spans="1:6">
      <c r="A12" s="2"/>
      <c r="B12" s="13" t="s">
        <v>12</v>
      </c>
      <c r="C12" s="2"/>
      <c r="D12" s="2"/>
      <c r="E12" s="2"/>
      <c r="F12" s="8"/>
    </row>
    <row r="13" spans="1:6">
      <c r="A13" s="2"/>
      <c r="B13" s="2"/>
      <c r="C13" s="2"/>
      <c r="D13" s="1" t="s">
        <v>4</v>
      </c>
      <c r="E13" s="2"/>
      <c r="F13" s="15">
        <f>(F11*F12)/100</f>
        <v>0</v>
      </c>
    </row>
    <row r="14" spans="1:6">
      <c r="A14" s="1" t="s">
        <v>15</v>
      </c>
      <c r="B14" s="2"/>
      <c r="C14" s="2"/>
      <c r="D14" s="2"/>
      <c r="E14" s="2"/>
      <c r="F14" s="8"/>
    </row>
    <row r="15" spans="1:6">
      <c r="A15" s="2"/>
      <c r="B15" s="2" t="s">
        <v>16</v>
      </c>
      <c r="C15" s="2"/>
      <c r="D15" s="2"/>
      <c r="E15" s="2"/>
      <c r="F15" s="8">
        <v>1</v>
      </c>
    </row>
    <row r="16" spans="1:6">
      <c r="A16" s="2"/>
      <c r="B16" s="13" t="s">
        <v>17</v>
      </c>
      <c r="C16" s="2"/>
      <c r="D16" s="2"/>
      <c r="E16" s="2"/>
      <c r="F16" s="15"/>
    </row>
    <row r="17" spans="1:6">
      <c r="A17" s="2"/>
      <c r="B17" s="16" t="s">
        <v>58</v>
      </c>
      <c r="C17" s="2"/>
      <c r="D17" s="2"/>
      <c r="E17" s="2"/>
      <c r="F17" s="8">
        <f>F16*2.25%</f>
        <v>0</v>
      </c>
    </row>
    <row r="18" spans="1:6">
      <c r="A18" s="2"/>
      <c r="B18" s="2"/>
      <c r="C18" s="2"/>
      <c r="D18" s="1" t="s">
        <v>19</v>
      </c>
      <c r="E18" s="2"/>
      <c r="F18" s="8">
        <f>(F15*F16)+F16*F17%</f>
        <v>0</v>
      </c>
    </row>
    <row r="19" spans="1:6">
      <c r="A19" s="1" t="s">
        <v>20</v>
      </c>
      <c r="B19" s="2"/>
      <c r="C19" s="2"/>
      <c r="D19" s="2"/>
      <c r="E19" s="2"/>
      <c r="F19" s="8"/>
    </row>
    <row r="20" spans="1:6">
      <c r="A20" s="2"/>
      <c r="B20" s="13" t="s">
        <v>21</v>
      </c>
      <c r="C20" s="2"/>
      <c r="D20" s="2"/>
      <c r="E20" s="2"/>
      <c r="F20" s="8">
        <v>2</v>
      </c>
    </row>
    <row r="21" spans="1:6">
      <c r="A21" s="2"/>
      <c r="B21" s="2" t="s">
        <v>22</v>
      </c>
      <c r="C21" s="2"/>
      <c r="D21" s="2"/>
      <c r="E21" s="2"/>
      <c r="F21" s="8">
        <v>2</v>
      </c>
    </row>
    <row r="22" spans="1:6">
      <c r="A22" s="2"/>
      <c r="B22" s="2" t="s">
        <v>23</v>
      </c>
      <c r="C22" s="2"/>
      <c r="D22" s="2"/>
      <c r="E22" s="2"/>
      <c r="F22" s="8"/>
    </row>
    <row r="23" spans="1:6">
      <c r="A23" s="2"/>
      <c r="B23" s="2" t="s">
        <v>24</v>
      </c>
      <c r="C23" s="2"/>
      <c r="D23" s="2"/>
      <c r="E23" s="2"/>
      <c r="F23" s="8"/>
    </row>
    <row r="24" spans="1:6">
      <c r="A24" s="2"/>
      <c r="B24" s="16" t="s">
        <v>25</v>
      </c>
      <c r="C24" s="2"/>
      <c r="D24" s="2"/>
      <c r="E24" s="2"/>
      <c r="F24" s="8">
        <v>4000</v>
      </c>
    </row>
    <row r="25" spans="1:6">
      <c r="A25" s="11"/>
      <c r="B25" s="11"/>
      <c r="C25" s="11"/>
      <c r="D25" s="12" t="s">
        <v>4</v>
      </c>
      <c r="E25" s="11"/>
      <c r="F25" s="8">
        <f>((F20*F22)+(F21*F23))/F24</f>
        <v>0</v>
      </c>
    </row>
    <row r="26" spans="1:6">
      <c r="A26" s="1" t="s">
        <v>26</v>
      </c>
      <c r="B26" s="2"/>
      <c r="C26" s="2"/>
      <c r="D26" s="2"/>
      <c r="E26" s="2"/>
      <c r="F26" s="8"/>
    </row>
    <row r="27" spans="1:6">
      <c r="A27" s="2"/>
      <c r="B27" s="2" t="s">
        <v>27</v>
      </c>
      <c r="C27" s="2"/>
      <c r="D27" s="2"/>
      <c r="E27" s="2"/>
      <c r="F27" s="8">
        <v>1</v>
      </c>
    </row>
    <row r="28" spans="1:6">
      <c r="A28" s="2"/>
      <c r="B28" s="13" t="s">
        <v>28</v>
      </c>
      <c r="C28" s="2"/>
      <c r="D28" s="2"/>
      <c r="E28" s="2"/>
      <c r="F28" s="8"/>
    </row>
    <row r="29" spans="1:6">
      <c r="A29" s="2"/>
      <c r="B29" s="2" t="s">
        <v>29</v>
      </c>
      <c r="C29" s="2"/>
      <c r="D29" s="2"/>
      <c r="E29" s="2"/>
      <c r="F29" s="8">
        <v>4000</v>
      </c>
    </row>
    <row r="30" spans="1:6">
      <c r="A30" s="11"/>
      <c r="B30" s="11"/>
      <c r="C30" s="11"/>
      <c r="D30" s="12" t="s">
        <v>19</v>
      </c>
      <c r="E30" s="11"/>
      <c r="F30" s="8">
        <f>F27*F28/F29</f>
        <v>0</v>
      </c>
    </row>
    <row r="31" spans="1:6">
      <c r="A31" s="2"/>
      <c r="B31" s="2"/>
      <c r="C31" s="2"/>
      <c r="D31" s="2"/>
      <c r="E31" s="2"/>
      <c r="F31" s="8"/>
    </row>
    <row r="32" spans="1:6">
      <c r="A32" s="17" t="s">
        <v>30</v>
      </c>
      <c r="B32" s="9"/>
      <c r="C32" s="9"/>
      <c r="D32" s="18"/>
      <c r="E32" s="9"/>
      <c r="F32" s="8">
        <f>F4*1000</f>
        <v>0</v>
      </c>
    </row>
    <row r="33" spans="1:6">
      <c r="A33" s="2"/>
      <c r="B33" s="2" t="s">
        <v>54</v>
      </c>
      <c r="C33" s="2"/>
      <c r="E33" s="2"/>
      <c r="F33" s="8">
        <v>365</v>
      </c>
    </row>
    <row r="34" spans="1:6">
      <c r="A34" s="9"/>
      <c r="B34" s="9" t="s">
        <v>55</v>
      </c>
      <c r="C34" s="9"/>
      <c r="E34" s="9"/>
      <c r="F34" s="8">
        <v>24</v>
      </c>
    </row>
    <row r="35" spans="1:6">
      <c r="A35" s="9"/>
      <c r="B35" s="9" t="s">
        <v>39</v>
      </c>
      <c r="C35" s="9"/>
      <c r="E35" s="9"/>
      <c r="F35" s="8">
        <v>8</v>
      </c>
    </row>
    <row r="36" spans="1:6">
      <c r="A36" s="11"/>
      <c r="B36" s="11"/>
      <c r="C36" s="11"/>
      <c r="D36" s="12" t="s">
        <v>19</v>
      </c>
      <c r="E36" s="11"/>
      <c r="F36" s="8">
        <f>F32/F33/F34/F35</f>
        <v>0</v>
      </c>
    </row>
    <row r="37" spans="1:6">
      <c r="A37" s="2"/>
      <c r="B37" s="2"/>
      <c r="C37" s="2"/>
      <c r="D37" s="2"/>
      <c r="E37" s="2"/>
      <c r="F37" s="8"/>
    </row>
    <row r="38" spans="1:6">
      <c r="A38" s="1"/>
      <c r="B38" s="19" t="s">
        <v>31</v>
      </c>
      <c r="C38" s="2"/>
      <c r="D38" s="2"/>
      <c r="E38" s="2"/>
      <c r="F38" s="8">
        <f>F36+F30+F25+F18+F13+F9+F5</f>
        <v>0</v>
      </c>
    </row>
    <row r="39" spans="1:6">
      <c r="A39" s="76" t="s">
        <v>56</v>
      </c>
      <c r="B39" s="76"/>
      <c r="C39" s="76"/>
      <c r="D39" s="29"/>
      <c r="E39" s="29"/>
      <c r="F39" s="30">
        <f>F38*10%</f>
        <v>0</v>
      </c>
    </row>
    <row r="40" spans="1:6">
      <c r="A40" s="77" t="s">
        <v>59</v>
      </c>
      <c r="B40" s="77"/>
      <c r="C40" s="77"/>
      <c r="D40" s="29"/>
      <c r="E40" s="29"/>
      <c r="F40" s="30">
        <f>(F38+F39)*5%</f>
        <v>0</v>
      </c>
    </row>
    <row r="41" spans="1:6">
      <c r="A41" s="29"/>
      <c r="B41" s="29" t="s">
        <v>57</v>
      </c>
      <c r="C41" s="29"/>
      <c r="D41" s="29"/>
      <c r="E41" s="29"/>
      <c r="F41" s="30">
        <f>F38+F39+F40</f>
        <v>0</v>
      </c>
    </row>
    <row r="44" spans="1:6">
      <c r="F44" s="37"/>
    </row>
    <row r="45" spans="1:6">
      <c r="F45" s="37"/>
    </row>
  </sheetData>
  <mergeCells count="2">
    <mergeCell ref="A39:C39"/>
    <mergeCell ref="A40:C40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20BD0-DF0D-4FD0-BEBC-190C88AFB1E1}">
  <dimension ref="A1:F21"/>
  <sheetViews>
    <sheetView workbookViewId="0">
      <selection activeCell="G17" sqref="G17"/>
    </sheetView>
  </sheetViews>
  <sheetFormatPr defaultRowHeight="14.4"/>
  <cols>
    <col min="1" max="1" width="15.109375" customWidth="1"/>
    <col min="6" max="6" width="18.5546875" style="20" customWidth="1"/>
  </cols>
  <sheetData>
    <row r="1" spans="1:6">
      <c r="A1" s="1" t="s">
        <v>0</v>
      </c>
      <c r="B1" s="2"/>
      <c r="C1" s="2"/>
      <c r="D1" s="2"/>
      <c r="E1" s="2"/>
      <c r="F1" s="3" t="s">
        <v>69</v>
      </c>
    </row>
    <row r="2" spans="1:6">
      <c r="A2" s="4"/>
      <c r="B2" s="4"/>
      <c r="C2" s="4"/>
      <c r="D2" s="4"/>
      <c r="E2" s="4"/>
      <c r="F2" s="5"/>
    </row>
    <row r="3" spans="1:6">
      <c r="A3" s="6" t="s">
        <v>1</v>
      </c>
      <c r="B3" s="7"/>
      <c r="C3" s="6"/>
      <c r="D3" s="7"/>
      <c r="E3" s="7"/>
      <c r="F3" s="8"/>
    </row>
    <row r="4" spans="1:6">
      <c r="A4" s="9"/>
      <c r="B4" s="10" t="s">
        <v>2</v>
      </c>
      <c r="C4" s="9"/>
      <c r="D4" s="9"/>
      <c r="E4" s="9"/>
      <c r="F4" s="8"/>
    </row>
    <row r="5" spans="1:6">
      <c r="A5" s="11"/>
      <c r="B5" s="11"/>
      <c r="C5" s="11"/>
      <c r="D5" s="12" t="s">
        <v>3</v>
      </c>
      <c r="E5" s="11"/>
      <c r="F5" s="8">
        <f>F4*1000/8/365/24*0.1</f>
        <v>0</v>
      </c>
    </row>
    <row r="6" spans="1:6">
      <c r="A6" s="1" t="s">
        <v>50</v>
      </c>
      <c r="B6" s="2"/>
      <c r="C6" s="2"/>
      <c r="D6" s="2"/>
      <c r="E6" s="2"/>
      <c r="F6" s="8"/>
    </row>
    <row r="7" spans="1:6">
      <c r="A7" s="2"/>
      <c r="B7" s="2" t="s">
        <v>16</v>
      </c>
      <c r="C7" s="2"/>
      <c r="D7" s="2"/>
      <c r="E7" s="2"/>
      <c r="F7" s="8">
        <v>2</v>
      </c>
    </row>
    <row r="8" spans="1:6">
      <c r="A8" s="2"/>
      <c r="B8" s="13" t="s">
        <v>17</v>
      </c>
      <c r="C8" s="2"/>
      <c r="D8" s="2"/>
      <c r="E8" s="2"/>
      <c r="F8" s="15"/>
    </row>
    <row r="9" spans="1:6">
      <c r="A9" s="2"/>
      <c r="B9" s="16" t="s">
        <v>58</v>
      </c>
      <c r="C9" s="2"/>
      <c r="D9" s="2"/>
      <c r="E9" s="2"/>
      <c r="F9" s="8">
        <f>F8*2.25%</f>
        <v>0</v>
      </c>
    </row>
    <row r="10" spans="1:6">
      <c r="A10" s="2"/>
      <c r="B10" s="2"/>
      <c r="C10" s="2"/>
      <c r="D10" s="1" t="s">
        <v>19</v>
      </c>
      <c r="E10" s="2"/>
      <c r="F10" s="8">
        <f>(F7*F8)+F8*F9%</f>
        <v>0</v>
      </c>
    </row>
    <row r="11" spans="1:6">
      <c r="A11" s="2"/>
      <c r="B11" s="2"/>
      <c r="C11" s="2"/>
      <c r="D11" s="2"/>
      <c r="E11" s="2"/>
      <c r="F11" s="8"/>
    </row>
    <row r="12" spans="1:6">
      <c r="A12" s="17" t="s">
        <v>53</v>
      </c>
      <c r="B12" s="9"/>
      <c r="C12" s="9"/>
      <c r="D12" s="18"/>
      <c r="E12" s="9"/>
      <c r="F12" s="8">
        <f>F4*1000</f>
        <v>0</v>
      </c>
    </row>
    <row r="13" spans="1:6">
      <c r="A13" s="2"/>
      <c r="B13" s="2" t="s">
        <v>54</v>
      </c>
      <c r="C13" s="2"/>
      <c r="E13" s="2"/>
      <c r="F13" s="8">
        <v>365</v>
      </c>
    </row>
    <row r="14" spans="1:6">
      <c r="A14" s="9"/>
      <c r="B14" s="9" t="s">
        <v>55</v>
      </c>
      <c r="C14" s="9"/>
      <c r="E14" s="9"/>
      <c r="F14" s="8">
        <v>24</v>
      </c>
    </row>
    <row r="15" spans="1:6">
      <c r="A15" s="9"/>
      <c r="B15" s="9" t="s">
        <v>39</v>
      </c>
      <c r="C15" s="9"/>
      <c r="E15" s="9"/>
      <c r="F15" s="8">
        <v>8</v>
      </c>
    </row>
    <row r="16" spans="1:6">
      <c r="A16" s="11"/>
      <c r="B16" s="11"/>
      <c r="C16" s="11"/>
      <c r="D16" s="12" t="s">
        <v>19</v>
      </c>
      <c r="E16" s="11"/>
      <c r="F16" s="8">
        <f>F12/F13/F14/F15</f>
        <v>0</v>
      </c>
    </row>
    <row r="17" spans="1:6">
      <c r="A17" s="2"/>
      <c r="B17" s="2"/>
      <c r="C17" s="2"/>
      <c r="D17" s="2"/>
      <c r="E17" s="2"/>
      <c r="F17" s="8"/>
    </row>
    <row r="18" spans="1:6">
      <c r="A18" s="1"/>
      <c r="B18" s="19" t="s">
        <v>31</v>
      </c>
      <c r="C18" s="2"/>
      <c r="D18" s="2"/>
      <c r="E18" s="2"/>
      <c r="F18" s="8">
        <f>F16+F10+F5</f>
        <v>0</v>
      </c>
    </row>
    <row r="19" spans="1:6" ht="15" customHeight="1">
      <c r="A19" s="76" t="s">
        <v>56</v>
      </c>
      <c r="B19" s="76"/>
      <c r="C19" s="76"/>
      <c r="D19" s="29"/>
      <c r="E19" s="29"/>
      <c r="F19" s="30">
        <f>F18*10%</f>
        <v>0</v>
      </c>
    </row>
    <row r="20" spans="1:6" ht="15" customHeight="1">
      <c r="A20" s="77" t="s">
        <v>59</v>
      </c>
      <c r="B20" s="77"/>
      <c r="C20" s="77"/>
      <c r="D20" s="29"/>
      <c r="E20" s="29"/>
      <c r="F20" s="30">
        <f>(F18+F19)*5%</f>
        <v>0</v>
      </c>
    </row>
    <row r="21" spans="1:6">
      <c r="A21" s="29"/>
      <c r="B21" s="29" t="s">
        <v>57</v>
      </c>
      <c r="C21" s="29"/>
      <c r="D21" s="29"/>
      <c r="E21" s="29"/>
      <c r="F21" s="30">
        <f>F18+F19+F20</f>
        <v>0</v>
      </c>
    </row>
  </sheetData>
  <mergeCells count="2">
    <mergeCell ref="A19:C19"/>
    <mergeCell ref="A20:C20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4BF78-8058-408B-92DC-BB9E61846590}">
  <dimension ref="A1:H47"/>
  <sheetViews>
    <sheetView topLeftCell="A25" workbookViewId="0">
      <selection activeCell="F31" sqref="F31"/>
    </sheetView>
  </sheetViews>
  <sheetFormatPr defaultRowHeight="14.4"/>
  <cols>
    <col min="1" max="1" width="15.109375" customWidth="1"/>
    <col min="6" max="6" width="18.5546875" style="20" customWidth="1"/>
  </cols>
  <sheetData>
    <row r="1" spans="1:6">
      <c r="A1" s="1" t="s">
        <v>0</v>
      </c>
      <c r="B1" s="2"/>
      <c r="C1" s="2"/>
      <c r="D1" s="2"/>
      <c r="E1" s="21"/>
      <c r="F1" s="3" t="s">
        <v>70</v>
      </c>
    </row>
    <row r="2" spans="1:6">
      <c r="A2" s="4"/>
      <c r="B2" s="4"/>
      <c r="C2" s="4"/>
      <c r="D2" s="4"/>
      <c r="E2" s="4"/>
      <c r="F2" s="5" t="s">
        <v>71</v>
      </c>
    </row>
    <row r="3" spans="1:6">
      <c r="A3" s="6" t="s">
        <v>1</v>
      </c>
      <c r="B3" s="7"/>
      <c r="C3" s="6"/>
      <c r="D3" s="7"/>
      <c r="E3" s="7"/>
      <c r="F3" s="8"/>
    </row>
    <row r="4" spans="1:6">
      <c r="A4" s="9"/>
      <c r="B4" s="10" t="s">
        <v>2</v>
      </c>
      <c r="C4" s="9"/>
      <c r="D4" s="9"/>
      <c r="E4" s="9"/>
      <c r="F4" s="8"/>
    </row>
    <row r="5" spans="1:6">
      <c r="A5" s="9"/>
      <c r="B5" s="10" t="s">
        <v>72</v>
      </c>
      <c r="C5" s="9" t="s">
        <v>73</v>
      </c>
      <c r="D5" s="9"/>
      <c r="E5" s="9"/>
      <c r="F5" s="8">
        <v>5000</v>
      </c>
    </row>
    <row r="6" spans="1:6">
      <c r="A6" s="11"/>
      <c r="B6" s="11"/>
      <c r="C6" s="11"/>
      <c r="D6" s="12" t="s">
        <v>3</v>
      </c>
      <c r="E6" s="11"/>
      <c r="F6" s="8">
        <f>F4*1000/8/12/F5</f>
        <v>0</v>
      </c>
    </row>
    <row r="7" spans="1:6">
      <c r="A7" s="1" t="s">
        <v>48</v>
      </c>
      <c r="B7" s="2"/>
      <c r="C7" s="2"/>
      <c r="D7" s="2"/>
      <c r="E7" s="2"/>
      <c r="F7" s="8"/>
    </row>
    <row r="8" spans="1:6">
      <c r="A8" s="2"/>
      <c r="B8" s="13" t="s">
        <v>6</v>
      </c>
      <c r="C8" s="2"/>
      <c r="D8" s="2"/>
      <c r="E8" s="2"/>
      <c r="F8" s="8"/>
    </row>
    <row r="9" spans="1:6">
      <c r="A9" s="2"/>
      <c r="B9" s="13" t="s">
        <v>74</v>
      </c>
      <c r="C9" s="2"/>
      <c r="D9" s="2"/>
      <c r="E9" s="2"/>
      <c r="F9" s="8">
        <v>35</v>
      </c>
    </row>
    <row r="10" spans="1:6">
      <c r="A10" s="2"/>
      <c r="B10" s="13" t="s">
        <v>75</v>
      </c>
      <c r="C10" s="2"/>
      <c r="D10" s="2"/>
      <c r="E10" s="2"/>
      <c r="F10" s="8">
        <v>1.24</v>
      </c>
    </row>
    <row r="11" spans="1:6">
      <c r="A11" s="2"/>
      <c r="B11" s="13" t="s">
        <v>76</v>
      </c>
      <c r="C11" s="2"/>
      <c r="D11" s="2"/>
      <c r="E11" s="2"/>
      <c r="F11" s="8"/>
    </row>
    <row r="12" spans="1:6">
      <c r="A12" s="2"/>
      <c r="B12" s="2"/>
      <c r="C12" s="2"/>
      <c r="D12" s="1" t="s">
        <v>4</v>
      </c>
      <c r="E12" s="2"/>
      <c r="F12" s="8">
        <f>(F9*F8*F10+F11)/100</f>
        <v>0</v>
      </c>
    </row>
    <row r="13" spans="1:6">
      <c r="A13" s="1" t="s">
        <v>49</v>
      </c>
      <c r="B13" s="2"/>
      <c r="C13" s="2"/>
      <c r="D13" s="2"/>
      <c r="E13" s="2"/>
      <c r="F13" s="8"/>
    </row>
    <row r="14" spans="1:6">
      <c r="A14" s="2" t="s">
        <v>64</v>
      </c>
      <c r="B14" s="13" t="s">
        <v>10</v>
      </c>
      <c r="C14" s="2"/>
      <c r="D14" s="2"/>
      <c r="E14" s="2"/>
      <c r="F14" s="8">
        <v>0.06</v>
      </c>
    </row>
    <row r="15" spans="1:6">
      <c r="A15" s="2"/>
      <c r="B15" s="13" t="s">
        <v>12</v>
      </c>
      <c r="C15" s="2"/>
      <c r="D15" s="2"/>
      <c r="E15" s="2"/>
      <c r="F15" s="8"/>
    </row>
    <row r="16" spans="1:6">
      <c r="A16" s="2"/>
      <c r="B16" s="2"/>
      <c r="C16" s="2"/>
      <c r="D16" s="1" t="s">
        <v>4</v>
      </c>
      <c r="E16" s="2"/>
      <c r="F16" s="8">
        <f>(F14*F15)/100</f>
        <v>0</v>
      </c>
    </row>
    <row r="17" spans="1:8">
      <c r="A17" s="1" t="s">
        <v>50</v>
      </c>
      <c r="B17" s="2"/>
      <c r="C17" s="2"/>
      <c r="D17" s="2"/>
      <c r="E17" s="2"/>
      <c r="F17" s="8"/>
    </row>
    <row r="18" spans="1:8">
      <c r="A18" s="2"/>
      <c r="B18" s="2" t="s">
        <v>16</v>
      </c>
      <c r="C18" s="2"/>
      <c r="D18" s="2"/>
      <c r="E18" s="2"/>
      <c r="F18" s="8">
        <v>1</v>
      </c>
    </row>
    <row r="19" spans="1:8">
      <c r="A19" s="2"/>
      <c r="B19" s="13" t="s">
        <v>17</v>
      </c>
      <c r="C19" s="2"/>
      <c r="D19" s="2"/>
      <c r="E19" s="2"/>
      <c r="F19" s="15"/>
    </row>
    <row r="20" spans="1:8">
      <c r="A20" s="2"/>
      <c r="B20" s="16" t="s">
        <v>58</v>
      </c>
      <c r="C20" s="2"/>
      <c r="D20" s="2"/>
      <c r="E20" s="2"/>
      <c r="F20" s="8">
        <f>F19*2.25%</f>
        <v>0</v>
      </c>
    </row>
    <row r="21" spans="1:8">
      <c r="A21" s="2"/>
      <c r="B21" s="2"/>
      <c r="C21" s="2"/>
      <c r="D21" s="1" t="s">
        <v>19</v>
      </c>
      <c r="E21" s="2"/>
      <c r="F21" s="8">
        <f>((F18*F19)+F19*F20%)/50</f>
        <v>0</v>
      </c>
      <c r="H21" s="31"/>
    </row>
    <row r="22" spans="1:8">
      <c r="A22" s="1" t="s">
        <v>51</v>
      </c>
      <c r="B22" s="2"/>
      <c r="C22" s="2"/>
      <c r="D22" s="2"/>
      <c r="E22" s="2"/>
      <c r="F22" s="8"/>
    </row>
    <row r="23" spans="1:8">
      <c r="A23" s="2"/>
      <c r="B23" s="13" t="s">
        <v>21</v>
      </c>
      <c r="C23" s="2"/>
      <c r="D23" s="2"/>
      <c r="E23" s="2"/>
      <c r="F23" s="8">
        <v>2</v>
      </c>
    </row>
    <row r="24" spans="1:8">
      <c r="A24" s="2"/>
      <c r="B24" s="2" t="s">
        <v>22</v>
      </c>
      <c r="C24" s="2"/>
      <c r="D24" s="2"/>
      <c r="E24" s="2"/>
      <c r="F24" s="8">
        <v>8</v>
      </c>
    </row>
    <row r="25" spans="1:8">
      <c r="A25" s="2"/>
      <c r="B25" s="2" t="s">
        <v>23</v>
      </c>
      <c r="C25" s="2"/>
      <c r="D25" s="2"/>
      <c r="E25" s="2"/>
      <c r="F25" s="8"/>
    </row>
    <row r="26" spans="1:8">
      <c r="A26" s="2"/>
      <c r="B26" s="2" t="s">
        <v>24</v>
      </c>
      <c r="C26" s="2"/>
      <c r="D26" s="2"/>
      <c r="E26" s="2"/>
      <c r="F26" s="8"/>
    </row>
    <row r="27" spans="1:8">
      <c r="A27" s="2"/>
      <c r="B27" s="16" t="s">
        <v>77</v>
      </c>
      <c r="C27" s="2"/>
      <c r="D27" s="2"/>
      <c r="E27" s="2"/>
      <c r="F27" s="8">
        <v>25000</v>
      </c>
    </row>
    <row r="28" spans="1:8">
      <c r="A28" s="11"/>
      <c r="B28" s="11"/>
      <c r="C28" s="11"/>
      <c r="D28" s="12" t="s">
        <v>4</v>
      </c>
      <c r="E28" s="11"/>
      <c r="F28" s="8">
        <f>((F23*F25)+(F24*F26))/F27</f>
        <v>0</v>
      </c>
    </row>
    <row r="29" spans="1:8">
      <c r="A29" s="1" t="s">
        <v>52</v>
      </c>
      <c r="B29" s="2"/>
      <c r="C29" s="2"/>
      <c r="D29" s="2"/>
      <c r="E29" s="2"/>
      <c r="F29" s="8"/>
    </row>
    <row r="30" spans="1:8">
      <c r="A30" s="2"/>
      <c r="B30" s="2" t="s">
        <v>27</v>
      </c>
      <c r="C30" s="2"/>
      <c r="D30" s="2"/>
      <c r="E30" s="2"/>
      <c r="F30" s="8">
        <v>2</v>
      </c>
    </row>
    <row r="31" spans="1:8">
      <c r="A31" s="2"/>
      <c r="B31" s="13" t="s">
        <v>28</v>
      </c>
      <c r="C31" s="2"/>
      <c r="D31" s="2"/>
      <c r="E31" s="2"/>
      <c r="F31" s="8"/>
    </row>
    <row r="32" spans="1:8">
      <c r="A32" s="2"/>
      <c r="B32" s="2" t="s">
        <v>29</v>
      </c>
      <c r="C32" s="2"/>
      <c r="D32" s="2"/>
      <c r="E32" s="2"/>
      <c r="F32" s="8">
        <v>4000</v>
      </c>
    </row>
    <row r="33" spans="1:6">
      <c r="A33" s="11"/>
      <c r="B33" s="11"/>
      <c r="C33" s="11"/>
      <c r="D33" s="12" t="s">
        <v>19</v>
      </c>
      <c r="E33" s="11"/>
      <c r="F33" s="8">
        <f>F30*F31/F32</f>
        <v>0</v>
      </c>
    </row>
    <row r="34" spans="1:6">
      <c r="A34" s="2"/>
      <c r="B34" s="2"/>
      <c r="C34" s="2"/>
      <c r="D34" s="2"/>
      <c r="E34" s="2"/>
      <c r="F34" s="8"/>
    </row>
    <row r="35" spans="1:6">
      <c r="A35" s="17" t="s">
        <v>53</v>
      </c>
      <c r="B35" s="9"/>
      <c r="C35" s="9"/>
      <c r="D35" s="18"/>
      <c r="E35" s="9"/>
      <c r="F35" s="8">
        <f>F4*1000</f>
        <v>0</v>
      </c>
    </row>
    <row r="36" spans="1:6">
      <c r="A36" s="2"/>
      <c r="B36" s="2" t="s">
        <v>79</v>
      </c>
      <c r="C36" s="2"/>
      <c r="E36" s="2"/>
      <c r="F36" s="8">
        <v>12</v>
      </c>
    </row>
    <row r="37" spans="1:6">
      <c r="A37" s="9"/>
      <c r="B37" s="9" t="s">
        <v>84</v>
      </c>
      <c r="C37" s="9"/>
      <c r="E37" s="9"/>
      <c r="F37" s="8">
        <v>5000</v>
      </c>
    </row>
    <row r="38" spans="1:6">
      <c r="A38" s="9"/>
      <c r="B38" s="9" t="s">
        <v>39</v>
      </c>
      <c r="C38" s="9"/>
      <c r="E38" s="9"/>
      <c r="F38" s="8">
        <v>8</v>
      </c>
    </row>
    <row r="39" spans="1:6">
      <c r="A39" s="11"/>
      <c r="B39" s="11"/>
      <c r="C39" s="11"/>
      <c r="D39" s="12" t="s">
        <v>19</v>
      </c>
      <c r="E39" s="11"/>
      <c r="F39" s="8">
        <f>F35/F36/F37/F38</f>
        <v>0</v>
      </c>
    </row>
    <row r="40" spans="1:6">
      <c r="A40" s="2"/>
      <c r="B40" s="2"/>
      <c r="C40" s="2"/>
      <c r="D40" s="2"/>
      <c r="E40" s="2"/>
      <c r="F40" s="8"/>
    </row>
    <row r="41" spans="1:6">
      <c r="A41" s="1"/>
      <c r="B41" s="19" t="s">
        <v>80</v>
      </c>
      <c r="C41" s="2"/>
      <c r="D41" s="2"/>
      <c r="E41" s="2"/>
      <c r="F41" s="8">
        <f>F39+F33+F28+F21+F16+F12+F6</f>
        <v>0</v>
      </c>
    </row>
    <row r="42" spans="1:6" ht="15" customHeight="1">
      <c r="A42" s="76" t="s">
        <v>56</v>
      </c>
      <c r="B42" s="76"/>
      <c r="C42" s="76"/>
      <c r="D42" s="29"/>
      <c r="E42" s="29"/>
      <c r="F42" s="30">
        <f>F41*10%</f>
        <v>0</v>
      </c>
    </row>
    <row r="43" spans="1:6" ht="15" customHeight="1">
      <c r="A43" s="77" t="s">
        <v>59</v>
      </c>
      <c r="B43" s="77"/>
      <c r="C43" s="77"/>
      <c r="D43" s="29"/>
      <c r="E43" s="29"/>
      <c r="F43" s="30">
        <f>(F41+F42)*5%</f>
        <v>0</v>
      </c>
    </row>
    <row r="44" spans="1:6">
      <c r="A44" s="29"/>
      <c r="B44" s="29" t="s">
        <v>81</v>
      </c>
      <c r="C44" s="29"/>
      <c r="D44" s="29"/>
      <c r="E44" s="29"/>
      <c r="F44" s="30">
        <f>F41+F42+F43</f>
        <v>0</v>
      </c>
    </row>
    <row r="46" spans="1:6">
      <c r="F46" s="37"/>
    </row>
    <row r="47" spans="1:6">
      <c r="F47" s="37"/>
    </row>
  </sheetData>
  <mergeCells count="2">
    <mergeCell ref="A42:C42"/>
    <mergeCell ref="A43:C43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0DD5C-9ED5-49DA-A962-136281378525}">
  <dimension ref="A1:H48"/>
  <sheetViews>
    <sheetView topLeftCell="A22" workbookViewId="0">
      <selection activeCell="F31" sqref="F31"/>
    </sheetView>
  </sheetViews>
  <sheetFormatPr defaultRowHeight="14.4"/>
  <cols>
    <col min="1" max="1" width="15.109375" customWidth="1"/>
    <col min="6" max="6" width="18.5546875" style="20" customWidth="1"/>
  </cols>
  <sheetData>
    <row r="1" spans="1:6">
      <c r="A1" s="1" t="s">
        <v>0</v>
      </c>
      <c r="B1" s="2"/>
      <c r="C1" s="2"/>
      <c r="D1" s="2"/>
      <c r="E1" s="21"/>
      <c r="F1" s="32" t="s">
        <v>78</v>
      </c>
    </row>
    <row r="2" spans="1:6">
      <c r="A2" s="4"/>
      <c r="B2" s="4"/>
      <c r="C2" s="4"/>
      <c r="D2" s="4"/>
      <c r="E2" s="4"/>
      <c r="F2" s="5" t="s">
        <v>71</v>
      </c>
    </row>
    <row r="3" spans="1:6">
      <c r="A3" s="6" t="s">
        <v>1</v>
      </c>
      <c r="B3" s="7"/>
      <c r="C3" s="6"/>
      <c r="D3" s="7"/>
      <c r="E3" s="7"/>
      <c r="F3" s="8"/>
    </row>
    <row r="4" spans="1:6">
      <c r="A4" s="9"/>
      <c r="B4" s="10" t="s">
        <v>2</v>
      </c>
      <c r="C4" s="9"/>
      <c r="D4" s="9"/>
      <c r="E4" s="9"/>
      <c r="F4" s="8"/>
    </row>
    <row r="5" spans="1:6">
      <c r="A5" s="9"/>
      <c r="B5" s="10" t="s">
        <v>72</v>
      </c>
      <c r="C5" s="9" t="s">
        <v>73</v>
      </c>
      <c r="D5" s="9"/>
      <c r="E5" s="9"/>
      <c r="F5" s="8">
        <v>4000</v>
      </c>
    </row>
    <row r="6" spans="1:6">
      <c r="A6" s="11"/>
      <c r="B6" s="11"/>
      <c r="C6" s="11"/>
      <c r="D6" s="12" t="s">
        <v>3</v>
      </c>
      <c r="E6" s="11"/>
      <c r="F6" s="8">
        <f>F4*1000/8/12/F5</f>
        <v>0</v>
      </c>
    </row>
    <row r="7" spans="1:6">
      <c r="A7" s="1" t="s">
        <v>48</v>
      </c>
      <c r="B7" s="2"/>
      <c r="C7" s="2"/>
      <c r="D7" s="2"/>
      <c r="E7" s="2"/>
      <c r="F7" s="8"/>
    </row>
    <row r="8" spans="1:6">
      <c r="A8" s="2"/>
      <c r="B8" s="13" t="s">
        <v>6</v>
      </c>
      <c r="C8" s="2"/>
      <c r="D8" s="2"/>
      <c r="E8" s="2"/>
      <c r="F8" s="8"/>
    </row>
    <row r="9" spans="1:6">
      <c r="A9" s="2"/>
      <c r="B9" s="13" t="s">
        <v>74</v>
      </c>
      <c r="C9" s="2"/>
      <c r="D9" s="2"/>
      <c r="E9" s="2"/>
      <c r="F9" s="8">
        <v>38</v>
      </c>
    </row>
    <row r="10" spans="1:6">
      <c r="A10" s="2"/>
      <c r="B10" s="13" t="s">
        <v>75</v>
      </c>
      <c r="C10" s="2"/>
      <c r="D10" s="2"/>
      <c r="E10" s="2"/>
      <c r="F10" s="8">
        <v>1.24</v>
      </c>
    </row>
    <row r="11" spans="1:6">
      <c r="A11" s="2"/>
      <c r="B11" s="13" t="s">
        <v>76</v>
      </c>
      <c r="C11" s="2"/>
      <c r="D11" s="2"/>
      <c r="E11" s="2"/>
      <c r="F11" s="8"/>
    </row>
    <row r="12" spans="1:6">
      <c r="A12" s="2"/>
      <c r="B12" s="2"/>
      <c r="C12" s="2"/>
      <c r="D12" s="1" t="s">
        <v>4</v>
      </c>
      <c r="E12" s="2"/>
      <c r="F12" s="8">
        <f>(F9*F8*F10+F11)/100</f>
        <v>0</v>
      </c>
    </row>
    <row r="13" spans="1:6">
      <c r="A13" s="1" t="s">
        <v>49</v>
      </c>
      <c r="B13" s="2"/>
      <c r="C13" s="2"/>
      <c r="D13" s="2"/>
      <c r="E13" s="2"/>
      <c r="F13" s="8"/>
    </row>
    <row r="14" spans="1:6">
      <c r="A14" s="2" t="s">
        <v>64</v>
      </c>
      <c r="B14" s="13" t="s">
        <v>10</v>
      </c>
      <c r="C14" s="2"/>
      <c r="D14" s="2"/>
      <c r="E14" s="2"/>
      <c r="F14" s="8">
        <v>0.06</v>
      </c>
    </row>
    <row r="15" spans="1:6">
      <c r="A15" s="2"/>
      <c r="B15" s="13" t="s">
        <v>12</v>
      </c>
      <c r="C15" s="2"/>
      <c r="D15" s="2"/>
      <c r="E15" s="2"/>
      <c r="F15" s="8"/>
    </row>
    <row r="16" spans="1:6">
      <c r="A16" s="2"/>
      <c r="B16" s="2"/>
      <c r="C16" s="2"/>
      <c r="D16" s="1" t="s">
        <v>4</v>
      </c>
      <c r="E16" s="2"/>
      <c r="F16" s="8">
        <f>(F14*F15)/100</f>
        <v>0</v>
      </c>
    </row>
    <row r="17" spans="1:8">
      <c r="A17" s="1" t="s">
        <v>50</v>
      </c>
      <c r="B17" s="2"/>
      <c r="C17" s="2"/>
      <c r="D17" s="2"/>
      <c r="E17" s="2"/>
      <c r="F17" s="8"/>
    </row>
    <row r="18" spans="1:8">
      <c r="A18" s="2"/>
      <c r="B18" s="2" t="s">
        <v>16</v>
      </c>
      <c r="C18" s="2"/>
      <c r="D18" s="2"/>
      <c r="E18" s="2"/>
      <c r="F18" s="8">
        <v>1</v>
      </c>
    </row>
    <row r="19" spans="1:8">
      <c r="A19" s="2"/>
      <c r="B19" s="13" t="s">
        <v>17</v>
      </c>
      <c r="C19" s="2"/>
      <c r="D19" s="2"/>
      <c r="E19" s="2"/>
      <c r="F19" s="15"/>
    </row>
    <row r="20" spans="1:8">
      <c r="A20" s="2"/>
      <c r="B20" s="16" t="s">
        <v>58</v>
      </c>
      <c r="C20" s="2"/>
      <c r="D20" s="2"/>
      <c r="E20" s="2"/>
      <c r="F20" s="8">
        <f>F19*2.25%</f>
        <v>0</v>
      </c>
    </row>
    <row r="21" spans="1:8">
      <c r="A21" s="2"/>
      <c r="B21" s="2"/>
      <c r="C21" s="2"/>
      <c r="D21" s="1" t="s">
        <v>19</v>
      </c>
      <c r="E21" s="2"/>
      <c r="F21" s="8">
        <f>((F18*F19)+F19*F20%)/50</f>
        <v>0</v>
      </c>
      <c r="H21" s="31"/>
    </row>
    <row r="22" spans="1:8">
      <c r="A22" s="1" t="s">
        <v>51</v>
      </c>
      <c r="B22" s="2"/>
      <c r="C22" s="2"/>
      <c r="D22" s="2"/>
      <c r="E22" s="2"/>
      <c r="F22" s="8"/>
    </row>
    <row r="23" spans="1:8">
      <c r="A23" s="2"/>
      <c r="B23" s="13" t="s">
        <v>21</v>
      </c>
      <c r="C23" s="2"/>
      <c r="D23" s="2"/>
      <c r="E23" s="2"/>
      <c r="F23" s="8">
        <v>2</v>
      </c>
    </row>
    <row r="24" spans="1:8">
      <c r="A24" s="2"/>
      <c r="B24" s="2" t="s">
        <v>22</v>
      </c>
      <c r="C24" s="2"/>
      <c r="D24" s="2"/>
      <c r="E24" s="2"/>
      <c r="F24" s="8">
        <v>8</v>
      </c>
    </row>
    <row r="25" spans="1:8">
      <c r="A25" s="2"/>
      <c r="B25" s="2" t="s">
        <v>23</v>
      </c>
      <c r="C25" s="2"/>
      <c r="D25" s="2"/>
      <c r="E25" s="2"/>
      <c r="F25" s="8"/>
    </row>
    <row r="26" spans="1:8">
      <c r="A26" s="2"/>
      <c r="B26" s="2" t="s">
        <v>24</v>
      </c>
      <c r="C26" s="2"/>
      <c r="D26" s="2"/>
      <c r="E26" s="2"/>
      <c r="F26" s="8"/>
    </row>
    <row r="27" spans="1:8">
      <c r="A27" s="2"/>
      <c r="B27" s="16" t="s">
        <v>77</v>
      </c>
      <c r="C27" s="2"/>
      <c r="D27" s="2"/>
      <c r="E27" s="2"/>
      <c r="F27" s="8">
        <v>25000</v>
      </c>
    </row>
    <row r="28" spans="1:8">
      <c r="A28" s="11"/>
      <c r="B28" s="11"/>
      <c r="C28" s="11"/>
      <c r="D28" s="12" t="s">
        <v>4</v>
      </c>
      <c r="E28" s="11"/>
      <c r="F28" s="8">
        <f>((F23*F25)+(F24*F26))/F27</f>
        <v>0</v>
      </c>
    </row>
    <row r="29" spans="1:8">
      <c r="A29" s="1" t="s">
        <v>52</v>
      </c>
      <c r="B29" s="2"/>
      <c r="C29" s="2"/>
      <c r="D29" s="2"/>
      <c r="E29" s="2"/>
      <c r="F29" s="8"/>
    </row>
    <row r="30" spans="1:8">
      <c r="A30" s="2"/>
      <c r="B30" s="2" t="s">
        <v>27</v>
      </c>
      <c r="C30" s="2"/>
      <c r="D30" s="2"/>
      <c r="E30" s="2"/>
      <c r="F30" s="8">
        <v>2</v>
      </c>
    </row>
    <row r="31" spans="1:8">
      <c r="A31" s="2"/>
      <c r="B31" s="13" t="s">
        <v>28</v>
      </c>
      <c r="C31" s="2"/>
      <c r="D31" s="2"/>
      <c r="E31" s="2"/>
      <c r="F31" s="8"/>
    </row>
    <row r="32" spans="1:8">
      <c r="A32" s="2"/>
      <c r="B32" s="2" t="s">
        <v>29</v>
      </c>
      <c r="C32" s="2"/>
      <c r="D32" s="2"/>
      <c r="E32" s="2"/>
      <c r="F32" s="8">
        <v>4000</v>
      </c>
    </row>
    <row r="33" spans="1:6">
      <c r="A33" s="11"/>
      <c r="B33" s="11"/>
      <c r="C33" s="11"/>
      <c r="D33" s="12" t="s">
        <v>19</v>
      </c>
      <c r="E33" s="11"/>
      <c r="F33" s="8">
        <f>F30*F31/F32</f>
        <v>0</v>
      </c>
    </row>
    <row r="34" spans="1:6">
      <c r="A34" s="2"/>
      <c r="B34" s="2"/>
      <c r="C34" s="2"/>
      <c r="D34" s="2"/>
      <c r="E34" s="2"/>
      <c r="F34" s="8"/>
    </row>
    <row r="35" spans="1:6">
      <c r="A35" s="17" t="s">
        <v>53</v>
      </c>
      <c r="B35" s="9"/>
      <c r="C35" s="9"/>
      <c r="D35" s="18"/>
      <c r="E35" s="9"/>
      <c r="F35" s="8">
        <f>F4*1000</f>
        <v>0</v>
      </c>
    </row>
    <row r="36" spans="1:6">
      <c r="A36" s="2"/>
      <c r="B36" s="2" t="s">
        <v>79</v>
      </c>
      <c r="C36" s="2"/>
      <c r="E36" s="2"/>
      <c r="F36" s="8">
        <v>12</v>
      </c>
    </row>
    <row r="37" spans="1:6">
      <c r="A37" s="9"/>
      <c r="B37" s="9" t="s">
        <v>84</v>
      </c>
      <c r="C37" s="9"/>
      <c r="E37" s="9"/>
      <c r="F37" s="8">
        <v>5000</v>
      </c>
    </row>
    <row r="38" spans="1:6">
      <c r="A38" s="9"/>
      <c r="B38" s="9" t="s">
        <v>39</v>
      </c>
      <c r="C38" s="9"/>
      <c r="E38" s="9"/>
      <c r="F38" s="8">
        <v>8</v>
      </c>
    </row>
    <row r="39" spans="1:6">
      <c r="A39" s="11"/>
      <c r="B39" s="11"/>
      <c r="C39" s="11"/>
      <c r="D39" s="12" t="s">
        <v>19</v>
      </c>
      <c r="E39" s="11"/>
      <c r="F39" s="8">
        <f>F35/F36/F37/F38</f>
        <v>0</v>
      </c>
    </row>
    <row r="40" spans="1:6">
      <c r="A40" s="2"/>
      <c r="B40" s="2"/>
      <c r="C40" s="2"/>
      <c r="D40" s="2"/>
      <c r="E40" s="2"/>
      <c r="F40" s="8"/>
    </row>
    <row r="41" spans="1:6">
      <c r="A41" s="1"/>
      <c r="B41" s="19" t="s">
        <v>80</v>
      </c>
      <c r="C41" s="2"/>
      <c r="D41" s="2"/>
      <c r="E41" s="2"/>
      <c r="F41" s="8">
        <f>F39+F33+F28+F21+F16+F12+F6</f>
        <v>0</v>
      </c>
    </row>
    <row r="42" spans="1:6" ht="15" customHeight="1">
      <c r="A42" s="76" t="s">
        <v>56</v>
      </c>
      <c r="B42" s="76"/>
      <c r="C42" s="76"/>
      <c r="D42" s="29"/>
      <c r="E42" s="29"/>
      <c r="F42" s="30">
        <f>F41*10%</f>
        <v>0</v>
      </c>
    </row>
    <row r="43" spans="1:6" ht="15" customHeight="1">
      <c r="A43" s="77" t="s">
        <v>59</v>
      </c>
      <c r="B43" s="77"/>
      <c r="C43" s="77"/>
      <c r="D43" s="29"/>
      <c r="E43" s="29"/>
      <c r="F43" s="30">
        <f>(F41+F42)*5%</f>
        <v>0</v>
      </c>
    </row>
    <row r="44" spans="1:6">
      <c r="A44" s="29"/>
      <c r="B44" s="29" t="s">
        <v>81</v>
      </c>
      <c r="C44" s="29"/>
      <c r="D44" s="29"/>
      <c r="E44" s="29"/>
      <c r="F44" s="30">
        <f>F41+F42+F43</f>
        <v>0</v>
      </c>
    </row>
    <row r="47" spans="1:6">
      <c r="F47" s="37"/>
    </row>
    <row r="48" spans="1:6">
      <c r="F48" s="37"/>
    </row>
  </sheetData>
  <mergeCells count="2">
    <mergeCell ref="A42:C42"/>
    <mergeCell ref="A43:C43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7751C-3A84-4F19-9C92-06CDA7CC2B9C}">
  <dimension ref="A1:F11"/>
  <sheetViews>
    <sheetView workbookViewId="0">
      <selection activeCell="A14" sqref="A14:A15"/>
    </sheetView>
  </sheetViews>
  <sheetFormatPr defaultRowHeight="14.4"/>
  <cols>
    <col min="1" max="1" width="15.109375" customWidth="1"/>
    <col min="6" max="6" width="18.5546875" style="20" customWidth="1"/>
  </cols>
  <sheetData>
    <row r="1" spans="1:6">
      <c r="A1" s="1" t="s">
        <v>0</v>
      </c>
      <c r="B1" s="2"/>
      <c r="C1" s="2"/>
      <c r="D1" s="2"/>
      <c r="E1" s="21"/>
      <c r="F1" s="3" t="s">
        <v>82</v>
      </c>
    </row>
    <row r="2" spans="1:6">
      <c r="A2" s="4"/>
      <c r="B2" s="4"/>
      <c r="C2" s="4"/>
      <c r="D2" s="4"/>
      <c r="E2" s="4"/>
      <c r="F2" s="33"/>
    </row>
    <row r="3" spans="1:6">
      <c r="A3" s="1" t="s">
        <v>83</v>
      </c>
      <c r="B3" s="2"/>
      <c r="C3" s="2"/>
      <c r="D3" s="2"/>
      <c r="E3" s="2"/>
      <c r="F3" s="34"/>
    </row>
    <row r="4" spans="1:6">
      <c r="A4" s="2"/>
      <c r="B4" s="2" t="s">
        <v>16</v>
      </c>
      <c r="C4" s="2"/>
      <c r="D4" s="2"/>
      <c r="E4" s="2"/>
      <c r="F4" s="34">
        <v>1</v>
      </c>
    </row>
    <row r="5" spans="1:6">
      <c r="A5" s="2"/>
      <c r="B5" s="13" t="s">
        <v>17</v>
      </c>
      <c r="C5" s="2"/>
      <c r="D5" s="2"/>
      <c r="E5" s="2"/>
      <c r="F5" s="34"/>
    </row>
    <row r="6" spans="1:6">
      <c r="A6" s="2"/>
      <c r="B6" s="16" t="s">
        <v>58</v>
      </c>
      <c r="C6" s="2"/>
      <c r="D6" s="2"/>
      <c r="E6" s="2"/>
      <c r="F6" s="34">
        <f>F5*2.25%</f>
        <v>0</v>
      </c>
    </row>
    <row r="7" spans="1:6">
      <c r="A7" s="2"/>
      <c r="B7" s="2"/>
      <c r="C7" s="2"/>
      <c r="D7" s="1" t="s">
        <v>19</v>
      </c>
      <c r="E7" s="2"/>
      <c r="F7" s="34">
        <f>(F4*F5)+F5*F6%</f>
        <v>0</v>
      </c>
    </row>
    <row r="8" spans="1:6">
      <c r="A8" s="1"/>
      <c r="B8" s="19" t="s">
        <v>31</v>
      </c>
      <c r="C8" s="2"/>
      <c r="D8" s="2"/>
      <c r="E8" s="2"/>
      <c r="F8" s="34">
        <f>F7</f>
        <v>0</v>
      </c>
    </row>
    <row r="9" spans="1:6">
      <c r="A9" s="76" t="s">
        <v>63</v>
      </c>
      <c r="B9" s="76"/>
      <c r="C9" s="76"/>
      <c r="D9" s="29"/>
      <c r="E9" s="29"/>
      <c r="F9" s="30">
        <f>F8*10%</f>
        <v>0</v>
      </c>
    </row>
    <row r="10" spans="1:6">
      <c r="A10" s="77" t="s">
        <v>62</v>
      </c>
      <c r="B10" s="77"/>
      <c r="C10" s="77"/>
      <c r="D10" s="29"/>
      <c r="E10" s="29"/>
      <c r="F10" s="30">
        <f>(F8+F9)*5%</f>
        <v>0</v>
      </c>
    </row>
    <row r="11" spans="1:6">
      <c r="A11" s="29"/>
      <c r="B11" s="29" t="s">
        <v>57</v>
      </c>
      <c r="C11" s="29"/>
      <c r="D11" s="29"/>
      <c r="E11" s="29"/>
      <c r="F11" s="30">
        <f>F8+F9+F10</f>
        <v>0</v>
      </c>
    </row>
  </sheetData>
  <mergeCells count="2">
    <mergeCell ref="A9:C9"/>
    <mergeCell ref="A10:C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0"/>
  <sheetViews>
    <sheetView zoomScaleNormal="100" workbookViewId="0">
      <selection activeCell="F32" sqref="F32"/>
    </sheetView>
  </sheetViews>
  <sheetFormatPr defaultRowHeight="14.4"/>
  <cols>
    <col min="1" max="1" width="15.109375" customWidth="1"/>
    <col min="6" max="6" width="18.5546875" style="20" customWidth="1"/>
  </cols>
  <sheetData>
    <row r="1" spans="1:6">
      <c r="A1" s="1" t="s">
        <v>0</v>
      </c>
      <c r="B1" s="2"/>
      <c r="C1" s="2"/>
      <c r="D1" s="2"/>
      <c r="E1" s="2"/>
      <c r="F1" s="3" t="s">
        <v>85</v>
      </c>
    </row>
    <row r="2" spans="1:6">
      <c r="A2" s="4"/>
      <c r="B2" s="4"/>
      <c r="C2" s="4"/>
      <c r="D2" s="4"/>
      <c r="E2" s="4"/>
      <c r="F2" s="5" t="s">
        <v>86</v>
      </c>
    </row>
    <row r="3" spans="1:6">
      <c r="A3" s="6" t="s">
        <v>1</v>
      </c>
      <c r="B3" s="7"/>
      <c r="C3" s="6"/>
      <c r="D3" s="7"/>
      <c r="E3" s="7"/>
      <c r="F3" s="8"/>
    </row>
    <row r="4" spans="1:6">
      <c r="A4" s="9"/>
      <c r="B4" s="10" t="s">
        <v>2</v>
      </c>
      <c r="C4" s="9"/>
      <c r="D4" s="9"/>
      <c r="E4" s="9"/>
      <c r="F4" s="8"/>
    </row>
    <row r="5" spans="1:6">
      <c r="A5" s="2"/>
      <c r="B5" s="2"/>
      <c r="C5" s="2"/>
      <c r="D5" s="1" t="s">
        <v>4</v>
      </c>
      <c r="E5" s="2"/>
      <c r="F5" s="8">
        <f>F4*1000/8/365/24*10%</f>
        <v>0</v>
      </c>
    </row>
    <row r="6" spans="1:6">
      <c r="A6" s="1" t="s">
        <v>48</v>
      </c>
      <c r="B6" s="2"/>
      <c r="C6" s="2"/>
      <c r="D6" s="2"/>
      <c r="E6" s="2"/>
      <c r="F6" s="8"/>
    </row>
    <row r="7" spans="1:6">
      <c r="A7" s="2"/>
      <c r="B7" s="13" t="s">
        <v>6</v>
      </c>
      <c r="C7" s="2"/>
      <c r="D7" s="2"/>
      <c r="E7" s="2"/>
      <c r="F7" s="8"/>
    </row>
    <row r="8" spans="1:6">
      <c r="A8" s="2"/>
      <c r="B8" s="13" t="s">
        <v>8</v>
      </c>
      <c r="C8" s="2"/>
      <c r="D8" s="2"/>
      <c r="E8" s="2"/>
      <c r="F8" s="8">
        <v>9</v>
      </c>
    </row>
    <row r="9" spans="1:6">
      <c r="A9" s="2"/>
      <c r="B9" s="2"/>
      <c r="C9" s="2"/>
      <c r="D9" s="1" t="s">
        <v>4</v>
      </c>
      <c r="E9" s="2"/>
      <c r="F9" s="8">
        <f>F8*F7</f>
        <v>0</v>
      </c>
    </row>
    <row r="10" spans="1:6">
      <c r="A10" s="1" t="s">
        <v>49</v>
      </c>
      <c r="B10" s="2"/>
      <c r="C10" s="2"/>
      <c r="D10" s="2"/>
      <c r="E10" s="2"/>
      <c r="F10" s="8"/>
    </row>
    <row r="11" spans="1:6">
      <c r="A11" s="2" t="s">
        <v>33</v>
      </c>
      <c r="B11" s="13" t="s">
        <v>10</v>
      </c>
      <c r="C11" s="2"/>
      <c r="D11" s="2"/>
      <c r="E11" s="2"/>
      <c r="F11" s="8">
        <v>0.1</v>
      </c>
    </row>
    <row r="12" spans="1:6">
      <c r="A12" s="2" t="s">
        <v>34</v>
      </c>
      <c r="B12" s="13" t="s">
        <v>32</v>
      </c>
      <c r="C12" s="2"/>
      <c r="D12" s="2"/>
      <c r="E12" s="2"/>
      <c r="F12" s="8">
        <v>0.2</v>
      </c>
    </row>
    <row r="13" spans="1:6">
      <c r="A13" s="2" t="s">
        <v>35</v>
      </c>
      <c r="B13" s="13" t="s">
        <v>11</v>
      </c>
      <c r="C13" s="2"/>
      <c r="D13" s="2"/>
      <c r="E13" s="2"/>
      <c r="F13" s="8">
        <v>0.2</v>
      </c>
    </row>
    <row r="14" spans="1:6">
      <c r="A14" s="2"/>
      <c r="B14" s="13" t="s">
        <v>12</v>
      </c>
      <c r="C14" s="2"/>
      <c r="D14" s="2"/>
      <c r="E14" s="2"/>
      <c r="F14" s="8"/>
    </row>
    <row r="15" spans="1:6">
      <c r="A15" s="2"/>
      <c r="B15" s="13" t="s">
        <v>13</v>
      </c>
      <c r="C15" s="2"/>
      <c r="D15" s="2"/>
      <c r="E15" s="2"/>
      <c r="F15" s="8"/>
    </row>
    <row r="16" spans="1:6">
      <c r="A16" s="2"/>
      <c r="B16" s="13" t="s">
        <v>14</v>
      </c>
      <c r="C16" s="2"/>
      <c r="D16" s="2"/>
      <c r="E16" s="2"/>
      <c r="F16" s="14"/>
    </row>
    <row r="17" spans="1:6">
      <c r="A17" s="2"/>
      <c r="B17" s="2"/>
      <c r="C17" s="2"/>
      <c r="D17" s="1" t="s">
        <v>4</v>
      </c>
      <c r="E17" s="2"/>
      <c r="F17" s="8">
        <f>(F13*F16+F11*F14+F12*F15)/100</f>
        <v>0</v>
      </c>
    </row>
    <row r="18" spans="1:6">
      <c r="A18" s="1" t="s">
        <v>50</v>
      </c>
      <c r="B18" s="2"/>
      <c r="C18" s="2"/>
      <c r="D18" s="2"/>
      <c r="E18" s="2"/>
      <c r="F18" s="8"/>
    </row>
    <row r="19" spans="1:6">
      <c r="A19" s="2"/>
      <c r="B19" s="2" t="s">
        <v>16</v>
      </c>
      <c r="C19" s="2"/>
      <c r="D19" s="2"/>
      <c r="E19" s="2"/>
      <c r="F19" s="8">
        <v>1</v>
      </c>
    </row>
    <row r="20" spans="1:6">
      <c r="A20" s="2"/>
      <c r="B20" s="13" t="s">
        <v>17</v>
      </c>
      <c r="C20" s="2"/>
      <c r="D20" s="2"/>
      <c r="E20" s="2"/>
      <c r="F20" s="15"/>
    </row>
    <row r="21" spans="1:6">
      <c r="A21" s="2"/>
      <c r="B21" s="16" t="s">
        <v>58</v>
      </c>
      <c r="C21" s="2"/>
      <c r="D21" s="2"/>
      <c r="E21" s="2"/>
      <c r="F21" s="8">
        <f>F20*2.25%</f>
        <v>0</v>
      </c>
    </row>
    <row r="22" spans="1:6">
      <c r="A22" s="2"/>
      <c r="B22" s="2"/>
      <c r="C22" s="2"/>
      <c r="D22" s="1" t="s">
        <v>19</v>
      </c>
      <c r="E22" s="2"/>
      <c r="F22" s="8">
        <f>(F19*F20)+F20*F21%</f>
        <v>0</v>
      </c>
    </row>
    <row r="23" spans="1:6">
      <c r="A23" s="1" t="s">
        <v>51</v>
      </c>
      <c r="B23" s="2"/>
      <c r="C23" s="2"/>
      <c r="D23" s="2"/>
      <c r="E23" s="2"/>
      <c r="F23" s="8"/>
    </row>
    <row r="24" spans="1:6">
      <c r="A24" s="2"/>
      <c r="B24" s="13" t="s">
        <v>21</v>
      </c>
      <c r="C24" s="2"/>
      <c r="D24" s="2"/>
      <c r="E24" s="2"/>
      <c r="F24" s="8">
        <v>2</v>
      </c>
    </row>
    <row r="25" spans="1:6">
      <c r="A25" s="2"/>
      <c r="B25" s="2" t="s">
        <v>22</v>
      </c>
      <c r="C25" s="2"/>
      <c r="D25" s="2"/>
      <c r="E25" s="2"/>
      <c r="F25" s="8">
        <v>2</v>
      </c>
    </row>
    <row r="26" spans="1:6">
      <c r="A26" s="2"/>
      <c r="B26" s="2" t="s">
        <v>23</v>
      </c>
      <c r="C26" s="2"/>
      <c r="D26" s="2"/>
      <c r="E26" s="2"/>
      <c r="F26" s="8"/>
    </row>
    <row r="27" spans="1:6">
      <c r="A27" s="2"/>
      <c r="B27" s="2" t="s">
        <v>24</v>
      </c>
      <c r="C27" s="2"/>
      <c r="D27" s="2"/>
      <c r="E27" s="2"/>
      <c r="F27" s="8"/>
    </row>
    <row r="28" spans="1:6">
      <c r="A28" s="2"/>
      <c r="B28" s="16" t="s">
        <v>25</v>
      </c>
      <c r="C28" s="2"/>
      <c r="D28" s="2"/>
      <c r="E28" s="2"/>
      <c r="F28" s="8">
        <v>4000</v>
      </c>
    </row>
    <row r="29" spans="1:6">
      <c r="A29" s="11"/>
      <c r="B29" s="11"/>
      <c r="C29" s="11"/>
      <c r="D29" s="12" t="s">
        <v>4</v>
      </c>
      <c r="E29" s="11"/>
      <c r="F29" s="8">
        <f>((F24*F26)+(F25*F27))/F28</f>
        <v>0</v>
      </c>
    </row>
    <row r="30" spans="1:6">
      <c r="A30" s="1" t="s">
        <v>52</v>
      </c>
      <c r="B30" s="2"/>
      <c r="C30" s="2"/>
      <c r="D30" s="2"/>
      <c r="E30" s="2"/>
      <c r="F30" s="8"/>
    </row>
    <row r="31" spans="1:6">
      <c r="A31" s="2"/>
      <c r="B31" s="2" t="s">
        <v>27</v>
      </c>
      <c r="C31" s="2"/>
      <c r="D31" s="2"/>
      <c r="E31" s="2"/>
      <c r="F31" s="8">
        <v>2</v>
      </c>
    </row>
    <row r="32" spans="1:6">
      <c r="A32" s="2"/>
      <c r="B32" s="13" t="s">
        <v>28</v>
      </c>
      <c r="C32" s="2"/>
      <c r="D32" s="2"/>
      <c r="E32" s="2"/>
      <c r="F32" s="8"/>
    </row>
    <row r="33" spans="1:7">
      <c r="A33" s="2"/>
      <c r="B33" s="2" t="s">
        <v>7</v>
      </c>
      <c r="C33" s="2"/>
      <c r="D33" s="2"/>
      <c r="E33" s="2"/>
      <c r="F33" s="8"/>
    </row>
    <row r="34" spans="1:7">
      <c r="A34" s="2"/>
      <c r="B34" s="2" t="s">
        <v>29</v>
      </c>
      <c r="C34" s="2"/>
      <c r="D34" s="2"/>
      <c r="E34" s="2"/>
      <c r="F34" s="8">
        <v>2000</v>
      </c>
    </row>
    <row r="35" spans="1:7">
      <c r="A35" s="11"/>
      <c r="B35" s="11"/>
      <c r="C35" s="11"/>
      <c r="D35" s="12" t="s">
        <v>19</v>
      </c>
      <c r="E35" s="11"/>
      <c r="F35" s="35">
        <f>F31*F32/F34</f>
        <v>0</v>
      </c>
    </row>
    <row r="36" spans="1:7">
      <c r="A36" s="2"/>
      <c r="B36" s="2"/>
      <c r="C36" s="2"/>
      <c r="D36" s="2"/>
      <c r="E36" s="2"/>
      <c r="F36" s="8"/>
    </row>
    <row r="37" spans="1:7">
      <c r="A37" s="17" t="s">
        <v>53</v>
      </c>
      <c r="B37" s="9"/>
      <c r="C37" s="9"/>
      <c r="D37" s="18"/>
      <c r="E37" s="9"/>
      <c r="F37" s="8">
        <f>F4*1000</f>
        <v>0</v>
      </c>
    </row>
    <row r="38" spans="1:7">
      <c r="A38" s="2"/>
      <c r="B38" s="2" t="s">
        <v>54</v>
      </c>
      <c r="C38" s="2"/>
      <c r="E38" s="2"/>
      <c r="F38" s="8">
        <v>365</v>
      </c>
    </row>
    <row r="39" spans="1:7">
      <c r="A39" s="9"/>
      <c r="B39" s="9" t="s">
        <v>55</v>
      </c>
      <c r="C39" s="9"/>
      <c r="E39" s="9"/>
      <c r="F39" s="8">
        <v>24</v>
      </c>
    </row>
    <row r="40" spans="1:7">
      <c r="A40" s="9"/>
      <c r="B40" s="9" t="s">
        <v>39</v>
      </c>
      <c r="C40" s="9"/>
      <c r="E40" s="9"/>
      <c r="F40" s="8">
        <v>8</v>
      </c>
    </row>
    <row r="41" spans="1:7">
      <c r="A41" s="11"/>
      <c r="B41" s="11"/>
      <c r="C41" s="11"/>
      <c r="D41" s="12" t="s">
        <v>19</v>
      </c>
      <c r="E41" s="11"/>
      <c r="F41" s="8">
        <f>F37/F38/F39/F40</f>
        <v>0</v>
      </c>
    </row>
    <row r="42" spans="1:7">
      <c r="A42" s="2"/>
      <c r="B42" s="2"/>
      <c r="C42" s="2"/>
      <c r="D42" s="2"/>
      <c r="E42" s="2"/>
      <c r="F42" s="8"/>
    </row>
    <row r="43" spans="1:7">
      <c r="A43" s="1"/>
      <c r="B43" s="19" t="s">
        <v>31</v>
      </c>
      <c r="C43" s="2"/>
      <c r="D43" s="2"/>
      <c r="E43" s="2"/>
      <c r="F43" s="36">
        <f>F41+F35+F29+F22+F17+F9+F5</f>
        <v>0</v>
      </c>
      <c r="G43" s="23"/>
    </row>
    <row r="44" spans="1:7">
      <c r="A44" s="76" t="s">
        <v>56</v>
      </c>
      <c r="B44" s="76"/>
      <c r="C44" s="76"/>
      <c r="D44" s="29"/>
      <c r="E44" s="29"/>
      <c r="F44" s="30">
        <f>F43*10%</f>
        <v>0</v>
      </c>
    </row>
    <row r="45" spans="1:7">
      <c r="A45" s="77" t="s">
        <v>59</v>
      </c>
      <c r="B45" s="77"/>
      <c r="C45" s="77"/>
      <c r="D45" s="29"/>
      <c r="E45" s="29"/>
      <c r="F45" s="30">
        <f>(F43+F44)*5%</f>
        <v>0</v>
      </c>
    </row>
    <row r="46" spans="1:7">
      <c r="A46" s="29"/>
      <c r="B46" s="29" t="s">
        <v>57</v>
      </c>
      <c r="C46" s="29"/>
      <c r="D46" s="29"/>
      <c r="E46" s="29"/>
      <c r="F46" s="30">
        <f>F43+F44+F45</f>
        <v>0</v>
      </c>
    </row>
    <row r="49" spans="6:6">
      <c r="F49" s="37"/>
    </row>
    <row r="50" spans="6:6">
      <c r="F50" s="37"/>
    </row>
  </sheetData>
  <mergeCells count="2">
    <mergeCell ref="A44:C44"/>
    <mergeCell ref="A45:C45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3"/>
  <sheetViews>
    <sheetView zoomScaleNormal="100" workbookViewId="0">
      <selection activeCell="F7" sqref="F7"/>
    </sheetView>
  </sheetViews>
  <sheetFormatPr defaultRowHeight="14.4"/>
  <cols>
    <col min="1" max="1" width="15.109375" customWidth="1"/>
    <col min="6" max="6" width="18.5546875" style="28" customWidth="1"/>
  </cols>
  <sheetData>
    <row r="1" spans="1:6">
      <c r="A1" s="1" t="s">
        <v>0</v>
      </c>
      <c r="B1" s="2"/>
      <c r="C1" s="2"/>
      <c r="D1" s="2"/>
      <c r="E1" s="2"/>
      <c r="F1" s="24" t="s">
        <v>85</v>
      </c>
    </row>
    <row r="2" spans="1:6">
      <c r="A2" s="4"/>
      <c r="B2" s="4"/>
      <c r="C2" s="4"/>
      <c r="D2" s="4"/>
      <c r="E2" s="4"/>
      <c r="F2" s="25" t="s">
        <v>87</v>
      </c>
    </row>
    <row r="3" spans="1:6">
      <c r="A3" s="6" t="s">
        <v>1</v>
      </c>
      <c r="B3" s="7"/>
      <c r="C3" s="6"/>
      <c r="D3" s="7"/>
      <c r="E3" s="7"/>
      <c r="F3" s="26"/>
    </row>
    <row r="4" spans="1:6">
      <c r="A4" s="9"/>
      <c r="B4" s="10" t="s">
        <v>2</v>
      </c>
      <c r="C4" s="9"/>
      <c r="D4" s="9"/>
      <c r="E4" s="9"/>
      <c r="F4" s="26"/>
    </row>
    <row r="5" spans="1:6">
      <c r="A5" s="1" t="s">
        <v>60</v>
      </c>
      <c r="B5" s="2"/>
      <c r="C5" s="2"/>
      <c r="D5" s="2"/>
      <c r="E5" s="2"/>
      <c r="F5" s="26"/>
    </row>
    <row r="6" spans="1:6">
      <c r="A6" s="2"/>
      <c r="B6" s="2" t="s">
        <v>16</v>
      </c>
      <c r="C6" s="2"/>
      <c r="D6" s="2"/>
      <c r="E6" s="2"/>
      <c r="F6" s="26">
        <v>1</v>
      </c>
    </row>
    <row r="7" spans="1:6">
      <c r="A7" s="2"/>
      <c r="B7" s="13" t="s">
        <v>17</v>
      </c>
      <c r="C7" s="2"/>
      <c r="D7" s="2"/>
      <c r="E7" s="2"/>
      <c r="F7" s="27"/>
    </row>
    <row r="8" spans="1:6">
      <c r="A8" s="2"/>
      <c r="B8" s="16" t="s">
        <v>58</v>
      </c>
      <c r="C8" s="2"/>
      <c r="D8" s="2"/>
      <c r="E8" s="2"/>
      <c r="F8" s="8">
        <f>F7*2.25%</f>
        <v>0</v>
      </c>
    </row>
    <row r="9" spans="1:6">
      <c r="A9" s="2"/>
      <c r="B9" s="2"/>
      <c r="C9" s="2"/>
      <c r="D9" s="1" t="s">
        <v>19</v>
      </c>
      <c r="E9" s="2"/>
      <c r="F9" s="26">
        <f>F7+F8</f>
        <v>0</v>
      </c>
    </row>
    <row r="10" spans="1:6">
      <c r="A10" s="2"/>
      <c r="B10" s="2"/>
      <c r="C10" s="2"/>
      <c r="D10" s="2"/>
      <c r="E10" s="2"/>
      <c r="F10" s="26"/>
    </row>
    <row r="11" spans="1:6">
      <c r="A11" s="17" t="s">
        <v>61</v>
      </c>
      <c r="B11" s="9"/>
      <c r="C11" s="9"/>
      <c r="D11" s="18"/>
      <c r="E11" s="9"/>
      <c r="F11" s="26">
        <f>F4*1000</f>
        <v>0</v>
      </c>
    </row>
    <row r="12" spans="1:6">
      <c r="A12" s="2"/>
      <c r="B12" s="2" t="s">
        <v>54</v>
      </c>
      <c r="C12" s="2"/>
      <c r="E12" s="2"/>
      <c r="F12" s="8">
        <v>365</v>
      </c>
    </row>
    <row r="13" spans="1:6">
      <c r="A13" s="9"/>
      <c r="B13" s="9" t="s">
        <v>55</v>
      </c>
      <c r="C13" s="9"/>
      <c r="E13" s="9"/>
      <c r="F13" s="8">
        <v>24</v>
      </c>
    </row>
    <row r="14" spans="1:6">
      <c r="A14" s="9"/>
      <c r="B14" s="9" t="s">
        <v>39</v>
      </c>
      <c r="C14" s="9"/>
      <c r="E14" s="9"/>
      <c r="F14" s="26">
        <v>8</v>
      </c>
    </row>
    <row r="15" spans="1:6">
      <c r="A15" s="11"/>
      <c r="B15" s="11"/>
      <c r="C15" s="11"/>
      <c r="D15" s="12" t="s">
        <v>19</v>
      </c>
      <c r="E15" s="11"/>
      <c r="F15" s="26">
        <f>F11/F12/F13/F14</f>
        <v>0</v>
      </c>
    </row>
    <row r="16" spans="1:6">
      <c r="A16" s="2"/>
      <c r="B16" s="2"/>
      <c r="C16" s="2"/>
      <c r="D16" s="2"/>
      <c r="E16" s="2"/>
      <c r="F16" s="26"/>
    </row>
    <row r="17" spans="1:6">
      <c r="A17" s="1"/>
      <c r="B17" s="19" t="s">
        <v>31</v>
      </c>
      <c r="C17" s="2"/>
      <c r="D17" s="2"/>
      <c r="E17" s="2"/>
      <c r="F17" s="26">
        <f>F15+F9</f>
        <v>0</v>
      </c>
    </row>
    <row r="18" spans="1:6">
      <c r="A18" s="76" t="s">
        <v>63</v>
      </c>
      <c r="B18" s="76"/>
      <c r="C18" s="76"/>
      <c r="D18" s="29"/>
      <c r="E18" s="29"/>
      <c r="F18" s="30">
        <f>F17*10%</f>
        <v>0</v>
      </c>
    </row>
    <row r="19" spans="1:6">
      <c r="A19" s="77" t="s">
        <v>62</v>
      </c>
      <c r="B19" s="77"/>
      <c r="C19" s="77"/>
      <c r="D19" s="29"/>
      <c r="E19" s="29"/>
      <c r="F19" s="30">
        <f>(F17+F18)*5%</f>
        <v>0</v>
      </c>
    </row>
    <row r="20" spans="1:6">
      <c r="A20" s="29"/>
      <c r="B20" s="29" t="s">
        <v>57</v>
      </c>
      <c r="C20" s="29"/>
      <c r="D20" s="29"/>
      <c r="E20" s="29"/>
      <c r="F20" s="30">
        <f>F17+F18+F19</f>
        <v>0</v>
      </c>
    </row>
    <row r="22" spans="1:6">
      <c r="F22" s="37"/>
    </row>
    <row r="23" spans="1:6">
      <c r="F23" s="37"/>
    </row>
  </sheetData>
  <mergeCells count="2">
    <mergeCell ref="A18:C18"/>
    <mergeCell ref="A19:C1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8"/>
  <sheetViews>
    <sheetView topLeftCell="A22" zoomScaleNormal="100" workbookViewId="0">
      <selection activeCell="F32" sqref="F32"/>
    </sheetView>
  </sheetViews>
  <sheetFormatPr defaultRowHeight="14.4"/>
  <cols>
    <col min="1" max="1" width="15.109375" customWidth="1"/>
    <col min="6" max="6" width="18.5546875" style="20" customWidth="1"/>
  </cols>
  <sheetData>
    <row r="1" spans="1:6">
      <c r="A1" s="1" t="s">
        <v>0</v>
      </c>
      <c r="B1" s="2"/>
      <c r="C1" s="2"/>
      <c r="D1" s="2"/>
      <c r="E1" s="2"/>
      <c r="F1" s="3" t="s">
        <v>36</v>
      </c>
    </row>
    <row r="2" spans="1:6">
      <c r="A2" s="4"/>
      <c r="B2" s="4"/>
      <c r="C2" s="4"/>
      <c r="D2" s="4"/>
      <c r="E2" s="4"/>
      <c r="F2" s="5" t="s">
        <v>86</v>
      </c>
    </row>
    <row r="3" spans="1:6">
      <c r="A3" s="6" t="s">
        <v>1</v>
      </c>
      <c r="B3" s="7"/>
      <c r="C3" s="6"/>
      <c r="D3" s="7"/>
      <c r="E3" s="7"/>
      <c r="F3" s="8"/>
    </row>
    <row r="4" spans="1:6">
      <c r="A4" s="9"/>
      <c r="B4" s="10" t="s">
        <v>2</v>
      </c>
      <c r="C4" s="9"/>
      <c r="D4" s="9"/>
      <c r="E4" s="9"/>
      <c r="F4" s="8"/>
    </row>
    <row r="5" spans="1:6">
      <c r="A5" s="11"/>
      <c r="B5" s="11"/>
      <c r="C5" s="11"/>
      <c r="D5" s="12" t="s">
        <v>3</v>
      </c>
      <c r="E5" s="11"/>
      <c r="F5" s="8">
        <f>F4*1000/8/365/24*10%</f>
        <v>0</v>
      </c>
    </row>
    <row r="6" spans="1:6">
      <c r="A6" s="1" t="s">
        <v>48</v>
      </c>
      <c r="B6" s="2"/>
      <c r="C6" s="2"/>
      <c r="D6" s="2"/>
      <c r="E6" s="2"/>
      <c r="F6" s="8"/>
    </row>
    <row r="7" spans="1:6">
      <c r="A7" s="2"/>
      <c r="B7" s="13" t="s">
        <v>6</v>
      </c>
      <c r="C7" s="2"/>
      <c r="D7" s="2"/>
      <c r="E7" s="2"/>
      <c r="F7" s="8"/>
    </row>
    <row r="8" spans="1:6">
      <c r="A8" s="2"/>
      <c r="B8" s="13" t="s">
        <v>8</v>
      </c>
      <c r="C8" s="2"/>
      <c r="D8" s="2"/>
      <c r="E8" s="2"/>
      <c r="F8" s="8">
        <v>7</v>
      </c>
    </row>
    <row r="9" spans="1:6">
      <c r="A9" s="2"/>
      <c r="B9" s="2"/>
      <c r="C9" s="2"/>
      <c r="D9" s="1" t="s">
        <v>4</v>
      </c>
      <c r="E9" s="2"/>
      <c r="F9" s="8">
        <f>F8*F7</f>
        <v>0</v>
      </c>
    </row>
    <row r="10" spans="1:6">
      <c r="A10" s="1" t="s">
        <v>49</v>
      </c>
      <c r="B10" s="2"/>
      <c r="C10" s="2"/>
      <c r="D10" s="2"/>
      <c r="E10" s="2"/>
      <c r="F10" s="8"/>
    </row>
    <row r="11" spans="1:6">
      <c r="A11" s="2" t="s">
        <v>37</v>
      </c>
      <c r="B11" s="13" t="s">
        <v>10</v>
      </c>
      <c r="C11" s="2"/>
      <c r="D11" s="2"/>
      <c r="E11" s="2"/>
      <c r="F11" s="8">
        <v>0.05</v>
      </c>
    </row>
    <row r="12" spans="1:6">
      <c r="A12" s="2" t="s">
        <v>33</v>
      </c>
      <c r="B12" s="13" t="s">
        <v>32</v>
      </c>
      <c r="C12" s="2"/>
      <c r="D12" s="2"/>
      <c r="E12" s="2"/>
      <c r="F12" s="8">
        <v>0.1</v>
      </c>
    </row>
    <row r="13" spans="1:6">
      <c r="A13" s="2" t="s">
        <v>38</v>
      </c>
      <c r="B13" s="13" t="s">
        <v>11</v>
      </c>
      <c r="C13" s="2"/>
      <c r="D13" s="2"/>
      <c r="E13" s="2"/>
      <c r="F13" s="8">
        <v>0.1</v>
      </c>
    </row>
    <row r="14" spans="1:6">
      <c r="A14" s="2"/>
      <c r="B14" s="13" t="s">
        <v>12</v>
      </c>
      <c r="C14" s="2"/>
      <c r="D14" s="2"/>
      <c r="E14" s="2"/>
      <c r="F14" s="8"/>
    </row>
    <row r="15" spans="1:6">
      <c r="A15" s="2"/>
      <c r="B15" s="13" t="s">
        <v>13</v>
      </c>
      <c r="C15" s="2"/>
      <c r="D15" s="2"/>
      <c r="E15" s="2"/>
      <c r="F15" s="8"/>
    </row>
    <row r="16" spans="1:6">
      <c r="A16" s="2"/>
      <c r="B16" s="13" t="s">
        <v>14</v>
      </c>
      <c r="C16" s="2"/>
      <c r="D16" s="2"/>
      <c r="E16" s="2"/>
      <c r="F16" s="14"/>
    </row>
    <row r="17" spans="1:6">
      <c r="A17" s="2"/>
      <c r="B17" s="2"/>
      <c r="C17" s="2"/>
      <c r="D17" s="1" t="s">
        <v>4</v>
      </c>
      <c r="E17" s="2"/>
      <c r="F17" s="8">
        <f>(F13*F16+F11*F14+F12*F15)/100</f>
        <v>0</v>
      </c>
    </row>
    <row r="18" spans="1:6">
      <c r="A18" s="1" t="s">
        <v>50</v>
      </c>
      <c r="B18" s="2"/>
      <c r="C18" s="2"/>
      <c r="D18" s="2"/>
      <c r="E18" s="2"/>
      <c r="F18" s="8"/>
    </row>
    <row r="19" spans="1:6">
      <c r="A19" s="2"/>
      <c r="B19" s="2" t="s">
        <v>16</v>
      </c>
      <c r="C19" s="2"/>
      <c r="D19" s="2"/>
      <c r="E19" s="2"/>
      <c r="F19" s="8">
        <v>1</v>
      </c>
    </row>
    <row r="20" spans="1:6">
      <c r="A20" s="2"/>
      <c r="B20" s="13" t="s">
        <v>17</v>
      </c>
      <c r="C20" s="2"/>
      <c r="D20" s="2"/>
      <c r="E20" s="2"/>
      <c r="F20" s="15"/>
    </row>
    <row r="21" spans="1:6">
      <c r="A21" s="2"/>
      <c r="B21" s="16" t="s">
        <v>58</v>
      </c>
      <c r="C21" s="2"/>
      <c r="D21" s="2"/>
      <c r="E21" s="2"/>
      <c r="F21" s="8">
        <f>F20*2.25%</f>
        <v>0</v>
      </c>
    </row>
    <row r="22" spans="1:6">
      <c r="A22" s="2"/>
      <c r="B22" s="2"/>
      <c r="C22" s="2"/>
      <c r="D22" s="1" t="s">
        <v>19</v>
      </c>
      <c r="E22" s="2"/>
      <c r="F22" s="8">
        <f>+F20+F21</f>
        <v>0</v>
      </c>
    </row>
    <row r="23" spans="1:6">
      <c r="A23" s="1" t="s">
        <v>51</v>
      </c>
      <c r="B23" s="2"/>
      <c r="C23" s="2"/>
      <c r="D23" s="2"/>
      <c r="E23" s="2"/>
      <c r="F23" s="8"/>
    </row>
    <row r="24" spans="1:6">
      <c r="A24" s="2"/>
      <c r="B24" s="13" t="s">
        <v>21</v>
      </c>
      <c r="C24" s="2"/>
      <c r="D24" s="2"/>
      <c r="E24" s="2"/>
      <c r="F24" s="8">
        <v>2</v>
      </c>
    </row>
    <row r="25" spans="1:6">
      <c r="A25" s="2"/>
      <c r="B25" s="2" t="s">
        <v>22</v>
      </c>
      <c r="C25" s="2"/>
      <c r="D25" s="2"/>
      <c r="E25" s="2"/>
      <c r="F25" s="8">
        <v>2</v>
      </c>
    </row>
    <row r="26" spans="1:6">
      <c r="A26" s="2"/>
      <c r="B26" s="2" t="s">
        <v>23</v>
      </c>
      <c r="C26" s="2"/>
      <c r="D26" s="2"/>
      <c r="E26" s="2"/>
      <c r="F26" s="8"/>
    </row>
    <row r="27" spans="1:6">
      <c r="A27" s="2"/>
      <c r="B27" s="2" t="s">
        <v>24</v>
      </c>
      <c r="C27" s="2"/>
      <c r="D27" s="2"/>
      <c r="E27" s="2"/>
      <c r="F27" s="8"/>
    </row>
    <row r="28" spans="1:6">
      <c r="A28" s="2"/>
      <c r="B28" s="16" t="s">
        <v>25</v>
      </c>
      <c r="C28" s="2"/>
      <c r="D28" s="2"/>
      <c r="E28" s="2"/>
      <c r="F28" s="8">
        <v>4000</v>
      </c>
    </row>
    <row r="29" spans="1:6">
      <c r="A29" s="11"/>
      <c r="B29" s="11"/>
      <c r="C29" s="11"/>
      <c r="D29" s="12" t="s">
        <v>4</v>
      </c>
      <c r="E29" s="11"/>
      <c r="F29" s="8">
        <f>((F24*F26)+(F25*F27))/F28</f>
        <v>0</v>
      </c>
    </row>
    <row r="30" spans="1:6">
      <c r="A30" s="1" t="s">
        <v>52</v>
      </c>
      <c r="B30" s="2"/>
      <c r="C30" s="2"/>
      <c r="D30" s="2"/>
      <c r="E30" s="2"/>
      <c r="F30" s="8"/>
    </row>
    <row r="31" spans="1:6">
      <c r="A31" s="2"/>
      <c r="B31" s="2" t="s">
        <v>27</v>
      </c>
      <c r="C31" s="2"/>
      <c r="D31" s="2"/>
      <c r="E31" s="2"/>
      <c r="F31" s="8">
        <v>1</v>
      </c>
    </row>
    <row r="32" spans="1:6">
      <c r="A32" s="2"/>
      <c r="B32" s="13" t="s">
        <v>28</v>
      </c>
      <c r="C32" s="2"/>
      <c r="D32" s="2"/>
      <c r="E32" s="2"/>
      <c r="F32" s="8"/>
    </row>
    <row r="33" spans="1:6">
      <c r="A33" s="2"/>
      <c r="B33" s="2" t="s">
        <v>29</v>
      </c>
      <c r="C33" s="2"/>
      <c r="D33" s="2"/>
      <c r="E33" s="2"/>
      <c r="F33" s="8">
        <v>2000</v>
      </c>
    </row>
    <row r="34" spans="1:6">
      <c r="A34" s="11"/>
      <c r="B34" s="11"/>
      <c r="C34" s="11"/>
      <c r="D34" s="12" t="s">
        <v>19</v>
      </c>
      <c r="E34" s="11"/>
      <c r="F34" s="8">
        <f>F31*F32/F33</f>
        <v>0</v>
      </c>
    </row>
    <row r="35" spans="1:6">
      <c r="A35" s="2"/>
      <c r="B35" s="2"/>
      <c r="C35" s="2"/>
      <c r="D35" s="2"/>
      <c r="E35" s="2"/>
      <c r="F35" s="8"/>
    </row>
    <row r="36" spans="1:6">
      <c r="A36" s="17" t="s">
        <v>53</v>
      </c>
      <c r="B36" s="9"/>
      <c r="C36" s="9"/>
      <c r="D36" s="18"/>
      <c r="E36" s="9"/>
      <c r="F36" s="8">
        <f>F4*1000</f>
        <v>0</v>
      </c>
    </row>
    <row r="37" spans="1:6">
      <c r="A37" s="2"/>
      <c r="B37" s="2" t="s">
        <v>54</v>
      </c>
      <c r="C37" s="2"/>
      <c r="E37" s="2"/>
      <c r="F37" s="8">
        <v>365</v>
      </c>
    </row>
    <row r="38" spans="1:6">
      <c r="A38" s="9"/>
      <c r="B38" s="9" t="s">
        <v>55</v>
      </c>
      <c r="C38" s="9"/>
      <c r="E38" s="9"/>
      <c r="F38" s="8">
        <v>24</v>
      </c>
    </row>
    <row r="39" spans="1:6">
      <c r="A39" s="9"/>
      <c r="B39" s="9" t="s">
        <v>39</v>
      </c>
      <c r="C39" s="9"/>
      <c r="E39" s="9"/>
      <c r="F39" s="8">
        <v>8</v>
      </c>
    </row>
    <row r="40" spans="1:6">
      <c r="A40" s="11"/>
      <c r="B40" s="11"/>
      <c r="C40" s="11"/>
      <c r="D40" s="12" t="s">
        <v>19</v>
      </c>
      <c r="E40" s="11"/>
      <c r="F40" s="8">
        <f>F36/F37/F38/F39</f>
        <v>0</v>
      </c>
    </row>
    <row r="41" spans="1:6">
      <c r="A41" s="2"/>
      <c r="B41" s="2"/>
      <c r="C41" s="2"/>
      <c r="D41" s="2"/>
      <c r="E41" s="2"/>
      <c r="F41" s="8"/>
    </row>
    <row r="42" spans="1:6">
      <c r="A42" s="1"/>
      <c r="B42" s="19" t="s">
        <v>31</v>
      </c>
      <c r="C42" s="2"/>
      <c r="D42" s="2"/>
      <c r="E42" s="2"/>
      <c r="F42" s="8">
        <f>F40+F34+F29+F22+F17+F9+F5</f>
        <v>0</v>
      </c>
    </row>
    <row r="43" spans="1:6">
      <c r="A43" s="76" t="s">
        <v>56</v>
      </c>
      <c r="B43" s="76"/>
      <c r="C43" s="76"/>
      <c r="D43" s="29"/>
      <c r="E43" s="29"/>
      <c r="F43" s="30">
        <f>F42*10%</f>
        <v>0</v>
      </c>
    </row>
    <row r="44" spans="1:6">
      <c r="A44" s="77" t="s">
        <v>59</v>
      </c>
      <c r="B44" s="77"/>
      <c r="C44" s="77"/>
      <c r="D44" s="29"/>
      <c r="E44" s="29"/>
      <c r="F44" s="30">
        <f>(F42+F43)*5%</f>
        <v>0</v>
      </c>
    </row>
    <row r="45" spans="1:6">
      <c r="A45" s="29"/>
      <c r="B45" s="29" t="s">
        <v>57</v>
      </c>
      <c r="C45" s="29"/>
      <c r="D45" s="29"/>
      <c r="E45" s="29"/>
      <c r="F45" s="30">
        <f>F42+F43+F44</f>
        <v>0</v>
      </c>
    </row>
    <row r="47" spans="1:6">
      <c r="F47" s="37"/>
    </row>
    <row r="48" spans="1:6">
      <c r="F48" s="37"/>
    </row>
  </sheetData>
  <mergeCells count="2">
    <mergeCell ref="A43:C43"/>
    <mergeCell ref="A44:C44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8"/>
  <sheetViews>
    <sheetView topLeftCell="A19" zoomScaleNormal="100" workbookViewId="0">
      <selection activeCell="A47" sqref="A47:F48"/>
    </sheetView>
  </sheetViews>
  <sheetFormatPr defaultRowHeight="14.4"/>
  <cols>
    <col min="1" max="1" width="15.109375" customWidth="1"/>
    <col min="6" max="6" width="18.5546875" style="20" customWidth="1"/>
  </cols>
  <sheetData>
    <row r="1" spans="1:6">
      <c r="A1" s="1" t="s">
        <v>0</v>
      </c>
      <c r="B1" s="2"/>
      <c r="C1" s="2"/>
      <c r="D1" s="2"/>
      <c r="E1" s="21" t="s">
        <v>40</v>
      </c>
      <c r="F1" s="3"/>
    </row>
    <row r="2" spans="1:6">
      <c r="A2" s="4"/>
      <c r="B2" s="4"/>
      <c r="C2" s="4"/>
      <c r="D2" s="4"/>
      <c r="E2" s="4"/>
      <c r="F2" s="5" t="s">
        <v>86</v>
      </c>
    </row>
    <row r="3" spans="1:6">
      <c r="A3" s="6" t="s">
        <v>1</v>
      </c>
      <c r="B3" s="7"/>
      <c r="C3" s="6"/>
      <c r="D3" s="7"/>
      <c r="E3" s="7"/>
      <c r="F3" s="8"/>
    </row>
    <row r="4" spans="1:6">
      <c r="A4" s="9"/>
      <c r="B4" s="10" t="s">
        <v>2</v>
      </c>
      <c r="C4" s="9"/>
      <c r="D4" s="9"/>
      <c r="E4" s="9"/>
      <c r="F4" s="8"/>
    </row>
    <row r="5" spans="1:6">
      <c r="A5" s="11"/>
      <c r="B5" s="11"/>
      <c r="C5" s="11"/>
      <c r="D5" s="12" t="s">
        <v>3</v>
      </c>
      <c r="E5" s="11"/>
      <c r="F5" s="8">
        <f>F4*1000/8/365/24*0.1</f>
        <v>0</v>
      </c>
    </row>
    <row r="6" spans="1:6">
      <c r="A6" s="1" t="s">
        <v>48</v>
      </c>
      <c r="B6" s="2"/>
      <c r="C6" s="2"/>
      <c r="D6" s="2"/>
      <c r="E6" s="2"/>
      <c r="F6" s="8"/>
    </row>
    <row r="7" spans="1:6">
      <c r="A7" s="2"/>
      <c r="B7" s="13" t="s">
        <v>6</v>
      </c>
      <c r="C7" s="2"/>
      <c r="D7" s="2"/>
      <c r="E7" s="2"/>
      <c r="F7" s="8"/>
    </row>
    <row r="8" spans="1:6">
      <c r="A8" s="2"/>
      <c r="B8" s="13" t="s">
        <v>8</v>
      </c>
      <c r="C8" s="2"/>
      <c r="D8" s="2"/>
      <c r="E8" s="2"/>
      <c r="F8" s="8">
        <v>20</v>
      </c>
    </row>
    <row r="9" spans="1:6">
      <c r="A9" s="2"/>
      <c r="B9" s="2"/>
      <c r="C9" s="2"/>
      <c r="D9" s="1" t="s">
        <v>4</v>
      </c>
      <c r="E9" s="2"/>
      <c r="F9" s="8">
        <f>F8*F7</f>
        <v>0</v>
      </c>
    </row>
    <row r="10" spans="1:6">
      <c r="A10" s="1" t="s">
        <v>49</v>
      </c>
      <c r="B10" s="2"/>
      <c r="C10" s="2"/>
      <c r="D10" s="2"/>
      <c r="E10" s="2"/>
      <c r="F10" s="8"/>
    </row>
    <row r="11" spans="1:6">
      <c r="A11" s="2" t="s">
        <v>37</v>
      </c>
      <c r="B11" s="13" t="s">
        <v>10</v>
      </c>
      <c r="C11" s="2"/>
      <c r="D11" s="2"/>
      <c r="E11" s="2"/>
      <c r="F11" s="8">
        <v>0.05</v>
      </c>
    </row>
    <row r="12" spans="1:6">
      <c r="A12" s="2" t="s">
        <v>33</v>
      </c>
      <c r="B12" s="13" t="s">
        <v>32</v>
      </c>
      <c r="C12" s="2"/>
      <c r="D12" s="2"/>
      <c r="E12" s="2"/>
      <c r="F12" s="8">
        <v>0.1</v>
      </c>
    </row>
    <row r="13" spans="1:6">
      <c r="A13" s="2" t="s">
        <v>38</v>
      </c>
      <c r="B13" s="13" t="s">
        <v>11</v>
      </c>
      <c r="C13" s="2"/>
      <c r="D13" s="2"/>
      <c r="E13" s="2"/>
      <c r="F13" s="8">
        <v>0.1</v>
      </c>
    </row>
    <row r="14" spans="1:6">
      <c r="A14" s="2"/>
      <c r="B14" s="13" t="s">
        <v>12</v>
      </c>
      <c r="C14" s="2"/>
      <c r="D14" s="2"/>
      <c r="E14" s="2"/>
      <c r="F14" s="8"/>
    </row>
    <row r="15" spans="1:6">
      <c r="A15" s="2"/>
      <c r="B15" s="13" t="s">
        <v>13</v>
      </c>
      <c r="C15" s="2"/>
      <c r="D15" s="2"/>
      <c r="E15" s="2"/>
      <c r="F15" s="8"/>
    </row>
    <row r="16" spans="1:6">
      <c r="A16" s="2"/>
      <c r="B16" s="13" t="s">
        <v>14</v>
      </c>
      <c r="C16" s="2"/>
      <c r="D16" s="2"/>
      <c r="E16" s="2"/>
      <c r="F16" s="14"/>
    </row>
    <row r="17" spans="1:6">
      <c r="A17" s="2"/>
      <c r="B17" s="2"/>
      <c r="C17" s="2"/>
      <c r="D17" s="1" t="s">
        <v>4</v>
      </c>
      <c r="E17" s="2"/>
      <c r="F17" s="8">
        <f>(F13*F16+F11*F14+F12*F15)/100</f>
        <v>0</v>
      </c>
    </row>
    <row r="18" spans="1:6">
      <c r="A18" s="1" t="s">
        <v>50</v>
      </c>
      <c r="B18" s="2"/>
      <c r="C18" s="2"/>
      <c r="D18" s="2"/>
      <c r="E18" s="2"/>
      <c r="F18" s="8"/>
    </row>
    <row r="19" spans="1:6">
      <c r="A19" s="2"/>
      <c r="B19" s="2" t="s">
        <v>16</v>
      </c>
      <c r="C19" s="2"/>
      <c r="D19" s="2"/>
      <c r="E19" s="2"/>
      <c r="F19" s="8">
        <v>1</v>
      </c>
    </row>
    <row r="20" spans="1:6">
      <c r="A20" s="2"/>
      <c r="B20" s="13" t="s">
        <v>17</v>
      </c>
      <c r="C20" s="2"/>
      <c r="D20" s="2"/>
      <c r="E20" s="2"/>
      <c r="F20" s="15"/>
    </row>
    <row r="21" spans="1:6">
      <c r="A21" s="2"/>
      <c r="B21" s="16" t="s">
        <v>68</v>
      </c>
      <c r="C21" s="2"/>
      <c r="D21" s="2"/>
      <c r="E21" s="2"/>
      <c r="F21" s="8">
        <f>F20*2.25%</f>
        <v>0</v>
      </c>
    </row>
    <row r="22" spans="1:6">
      <c r="A22" s="2"/>
      <c r="B22" s="2"/>
      <c r="C22" s="2"/>
      <c r="D22" s="1" t="s">
        <v>19</v>
      </c>
      <c r="E22" s="2"/>
      <c r="F22" s="8">
        <f>(F19*F20)+F20*F21%</f>
        <v>0</v>
      </c>
    </row>
    <row r="23" spans="1:6">
      <c r="A23" s="1" t="s">
        <v>51</v>
      </c>
      <c r="B23" s="2"/>
      <c r="C23" s="2"/>
      <c r="D23" s="2"/>
      <c r="E23" s="2"/>
      <c r="F23" s="8"/>
    </row>
    <row r="24" spans="1:6">
      <c r="A24" s="2"/>
      <c r="B24" s="13" t="s">
        <v>21</v>
      </c>
      <c r="C24" s="2"/>
      <c r="D24" s="2"/>
      <c r="E24" s="2"/>
      <c r="F24" s="8">
        <v>2</v>
      </c>
    </row>
    <row r="25" spans="1:6">
      <c r="A25" s="2"/>
      <c r="B25" s="2" t="s">
        <v>22</v>
      </c>
      <c r="C25" s="2"/>
      <c r="D25" s="2"/>
      <c r="E25" s="2"/>
      <c r="F25" s="8">
        <v>2</v>
      </c>
    </row>
    <row r="26" spans="1:6">
      <c r="A26" s="2"/>
      <c r="B26" s="2" t="s">
        <v>23</v>
      </c>
      <c r="C26" s="2"/>
      <c r="D26" s="2"/>
      <c r="E26" s="2"/>
      <c r="F26" s="8"/>
    </row>
    <row r="27" spans="1:6">
      <c r="A27" s="2"/>
      <c r="B27" s="2" t="s">
        <v>24</v>
      </c>
      <c r="C27" s="2"/>
      <c r="D27" s="2"/>
      <c r="E27" s="2"/>
      <c r="F27" s="8"/>
    </row>
    <row r="28" spans="1:6">
      <c r="A28" s="2"/>
      <c r="B28" s="16" t="s">
        <v>25</v>
      </c>
      <c r="C28" s="2"/>
      <c r="D28" s="2"/>
      <c r="E28" s="2"/>
      <c r="F28" s="8">
        <v>4000</v>
      </c>
    </row>
    <row r="29" spans="1:6">
      <c r="A29" s="11"/>
      <c r="B29" s="11"/>
      <c r="C29" s="11"/>
      <c r="D29" s="12" t="s">
        <v>4</v>
      </c>
      <c r="E29" s="11"/>
      <c r="F29" s="8">
        <f>((F24*F26)+(F25*F27))/F28</f>
        <v>0</v>
      </c>
    </row>
    <row r="30" spans="1:6">
      <c r="A30" s="1" t="s">
        <v>52</v>
      </c>
      <c r="B30" s="2"/>
      <c r="C30" s="2"/>
      <c r="D30" s="2"/>
      <c r="E30" s="2"/>
      <c r="F30" s="8"/>
    </row>
    <row r="31" spans="1:6">
      <c r="A31" s="2"/>
      <c r="B31" s="2" t="s">
        <v>27</v>
      </c>
      <c r="C31" s="2"/>
      <c r="D31" s="2"/>
      <c r="E31" s="2"/>
      <c r="F31" s="8">
        <v>1</v>
      </c>
    </row>
    <row r="32" spans="1:6">
      <c r="A32" s="2"/>
      <c r="B32" s="13" t="s">
        <v>28</v>
      </c>
      <c r="C32" s="2"/>
      <c r="D32" s="2"/>
      <c r="E32" s="2"/>
      <c r="F32" s="8"/>
    </row>
    <row r="33" spans="1:6">
      <c r="A33" s="2"/>
      <c r="B33" s="2" t="s">
        <v>29</v>
      </c>
      <c r="C33" s="2"/>
      <c r="D33" s="2"/>
      <c r="E33" s="2"/>
      <c r="F33" s="8">
        <v>4000</v>
      </c>
    </row>
    <row r="34" spans="1:6">
      <c r="A34" s="11"/>
      <c r="B34" s="11"/>
      <c r="C34" s="11"/>
      <c r="D34" s="12" t="s">
        <v>19</v>
      </c>
      <c r="E34" s="11"/>
      <c r="F34" s="8">
        <f>F31*F32/F33</f>
        <v>0</v>
      </c>
    </row>
    <row r="35" spans="1:6">
      <c r="A35" s="2"/>
      <c r="B35" s="2"/>
      <c r="C35" s="2"/>
      <c r="D35" s="2"/>
      <c r="E35" s="2"/>
      <c r="F35" s="8"/>
    </row>
    <row r="36" spans="1:6">
      <c r="A36" s="17" t="s">
        <v>53</v>
      </c>
      <c r="B36" s="9"/>
      <c r="C36" s="9"/>
      <c r="D36" s="18"/>
      <c r="E36" s="9"/>
      <c r="F36" s="8">
        <f>F4*1000</f>
        <v>0</v>
      </c>
    </row>
    <row r="37" spans="1:6">
      <c r="A37" s="2"/>
      <c r="B37" s="2" t="s">
        <v>54</v>
      </c>
      <c r="C37" s="2"/>
      <c r="E37" s="2"/>
      <c r="F37" s="8">
        <v>365</v>
      </c>
    </row>
    <row r="38" spans="1:6">
      <c r="A38" s="9"/>
      <c r="B38" s="9" t="s">
        <v>55</v>
      </c>
      <c r="C38" s="9"/>
      <c r="E38" s="9"/>
      <c r="F38" s="8">
        <v>24</v>
      </c>
    </row>
    <row r="39" spans="1:6">
      <c r="A39" s="9"/>
      <c r="B39" s="9" t="s">
        <v>39</v>
      </c>
      <c r="C39" s="9"/>
      <c r="E39" s="9"/>
      <c r="F39" s="8">
        <v>8</v>
      </c>
    </row>
    <row r="40" spans="1:6">
      <c r="A40" s="11"/>
      <c r="B40" s="11"/>
      <c r="C40" s="11"/>
      <c r="D40" s="12" t="s">
        <v>19</v>
      </c>
      <c r="E40" s="11"/>
      <c r="F40" s="8">
        <f>F36/F37/F38/F39</f>
        <v>0</v>
      </c>
    </row>
    <row r="41" spans="1:6">
      <c r="A41" s="2"/>
      <c r="B41" s="2"/>
      <c r="C41" s="2"/>
      <c r="D41" s="2"/>
      <c r="E41" s="2"/>
      <c r="F41" s="8"/>
    </row>
    <row r="42" spans="1:6">
      <c r="A42" s="1"/>
      <c r="B42" s="19" t="s">
        <v>31</v>
      </c>
      <c r="C42" s="2"/>
      <c r="D42" s="2"/>
      <c r="E42" s="2"/>
      <c r="F42" s="8">
        <f>F40+F34+F29+F22+F17+F9+F5</f>
        <v>0</v>
      </c>
    </row>
    <row r="43" spans="1:6">
      <c r="A43" s="76" t="s">
        <v>56</v>
      </c>
      <c r="B43" s="76"/>
      <c r="C43" s="76"/>
      <c r="D43" s="29"/>
      <c r="E43" s="29"/>
      <c r="F43" s="30">
        <f>F42*10%</f>
        <v>0</v>
      </c>
    </row>
    <row r="44" spans="1:6">
      <c r="A44" s="77" t="s">
        <v>59</v>
      </c>
      <c r="B44" s="77"/>
      <c r="C44" s="77"/>
      <c r="D44" s="29"/>
      <c r="E44" s="29"/>
      <c r="F44" s="30">
        <f>(F42+F43)*5%</f>
        <v>0</v>
      </c>
    </row>
    <row r="45" spans="1:6">
      <c r="A45" s="29"/>
      <c r="B45" s="29" t="s">
        <v>57</v>
      </c>
      <c r="C45" s="29"/>
      <c r="D45" s="29"/>
      <c r="E45" s="29"/>
      <c r="F45" s="30">
        <f>F42+F43+F44</f>
        <v>0</v>
      </c>
    </row>
    <row r="47" spans="1:6">
      <c r="F47" s="37"/>
    </row>
    <row r="48" spans="1:6">
      <c r="F48" s="37"/>
    </row>
  </sheetData>
  <mergeCells count="2">
    <mergeCell ref="A43:C43"/>
    <mergeCell ref="A44:C44"/>
  </mergeCell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8"/>
  <sheetViews>
    <sheetView workbookViewId="0">
      <selection activeCell="F23" sqref="F23"/>
    </sheetView>
  </sheetViews>
  <sheetFormatPr defaultRowHeight="14.4"/>
  <cols>
    <col min="1" max="1" width="15.109375" customWidth="1"/>
    <col min="6" max="6" width="18.5546875" style="20" customWidth="1"/>
  </cols>
  <sheetData>
    <row r="1" spans="1:6">
      <c r="A1" s="1" t="s">
        <v>0</v>
      </c>
      <c r="B1" s="2"/>
      <c r="C1" s="2"/>
      <c r="D1" s="2"/>
      <c r="E1" s="21"/>
      <c r="F1" s="3" t="s">
        <v>41</v>
      </c>
    </row>
    <row r="2" spans="1:6">
      <c r="A2" s="4"/>
      <c r="B2" s="4"/>
      <c r="C2" s="4"/>
      <c r="D2" s="4"/>
      <c r="E2" s="4"/>
      <c r="F2" s="5" t="s">
        <v>86</v>
      </c>
    </row>
    <row r="3" spans="1:6">
      <c r="A3" s="6" t="s">
        <v>1</v>
      </c>
      <c r="B3" s="7"/>
      <c r="C3" s="6"/>
      <c r="D3" s="7"/>
      <c r="E3" s="7"/>
      <c r="F3" s="8"/>
    </row>
    <row r="4" spans="1:6">
      <c r="A4" s="9"/>
      <c r="B4" s="10" t="s">
        <v>2</v>
      </c>
      <c r="C4" s="9"/>
      <c r="D4" s="9"/>
      <c r="E4" s="9"/>
      <c r="F4" s="8"/>
    </row>
    <row r="5" spans="1:6">
      <c r="A5" s="11"/>
      <c r="B5" s="11"/>
      <c r="C5" s="11"/>
      <c r="D5" s="12" t="s">
        <v>3</v>
      </c>
      <c r="E5" s="11"/>
      <c r="F5" s="8">
        <f>F4*1000/8/365/24*0.1</f>
        <v>0</v>
      </c>
    </row>
    <row r="6" spans="1:6">
      <c r="A6" s="1" t="s">
        <v>48</v>
      </c>
      <c r="B6" s="2"/>
      <c r="C6" s="2"/>
      <c r="D6" s="2"/>
      <c r="E6" s="2"/>
      <c r="F6" s="8"/>
    </row>
    <row r="7" spans="1:6">
      <c r="A7" s="2"/>
      <c r="B7" s="13" t="s">
        <v>6</v>
      </c>
      <c r="C7" s="2"/>
      <c r="D7" s="2"/>
      <c r="E7" s="2"/>
      <c r="F7" s="8"/>
    </row>
    <row r="8" spans="1:6">
      <c r="A8" s="2"/>
      <c r="B8" s="13" t="s">
        <v>8</v>
      </c>
      <c r="C8" s="2"/>
      <c r="D8" s="2"/>
      <c r="E8" s="2"/>
      <c r="F8" s="8">
        <v>15</v>
      </c>
    </row>
    <row r="9" spans="1:6">
      <c r="A9" s="2"/>
      <c r="B9" s="2"/>
      <c r="C9" s="2"/>
      <c r="D9" s="1" t="s">
        <v>4</v>
      </c>
      <c r="E9" s="2"/>
      <c r="F9" s="8">
        <f>F8*F7</f>
        <v>0</v>
      </c>
    </row>
    <row r="10" spans="1:6">
      <c r="A10" s="1" t="s">
        <v>49</v>
      </c>
      <c r="B10" s="2"/>
      <c r="C10" s="2"/>
      <c r="D10" s="2"/>
      <c r="E10" s="2"/>
      <c r="F10" s="8"/>
    </row>
    <row r="11" spans="1:6">
      <c r="A11" s="2" t="s">
        <v>37</v>
      </c>
      <c r="B11" s="13" t="s">
        <v>10</v>
      </c>
      <c r="C11" s="2"/>
      <c r="D11" s="2"/>
      <c r="E11" s="2"/>
      <c r="F11" s="8">
        <v>0.05</v>
      </c>
    </row>
    <row r="12" spans="1:6">
      <c r="A12" s="2" t="s">
        <v>33</v>
      </c>
      <c r="B12" s="13" t="s">
        <v>32</v>
      </c>
      <c r="C12" s="2"/>
      <c r="D12" s="2"/>
      <c r="E12" s="2"/>
      <c r="F12" s="8">
        <v>0.1</v>
      </c>
    </row>
    <row r="13" spans="1:6">
      <c r="A13" s="2" t="s">
        <v>38</v>
      </c>
      <c r="B13" s="13" t="s">
        <v>11</v>
      </c>
      <c r="C13" s="2"/>
      <c r="D13" s="2"/>
      <c r="E13" s="2"/>
      <c r="F13" s="8">
        <v>0.1</v>
      </c>
    </row>
    <row r="14" spans="1:6">
      <c r="A14" s="2"/>
      <c r="B14" s="13" t="s">
        <v>12</v>
      </c>
      <c r="C14" s="2"/>
      <c r="D14" s="2"/>
      <c r="E14" s="2"/>
      <c r="F14" s="8"/>
    </row>
    <row r="15" spans="1:6">
      <c r="A15" s="2"/>
      <c r="B15" s="13" t="s">
        <v>13</v>
      </c>
      <c r="C15" s="2"/>
      <c r="D15" s="2"/>
      <c r="E15" s="2"/>
      <c r="F15" s="8"/>
    </row>
    <row r="16" spans="1:6">
      <c r="A16" s="2"/>
      <c r="B16" s="13" t="s">
        <v>14</v>
      </c>
      <c r="C16" s="2"/>
      <c r="D16" s="2"/>
      <c r="E16" s="2"/>
      <c r="F16" s="14"/>
    </row>
    <row r="17" spans="1:6">
      <c r="A17" s="2"/>
      <c r="B17" s="2"/>
      <c r="C17" s="2"/>
      <c r="D17" s="1" t="s">
        <v>4</v>
      </c>
      <c r="E17" s="2"/>
      <c r="F17" s="8">
        <f>(F13*F16+F11*F14+F12*F15)/100</f>
        <v>0</v>
      </c>
    </row>
    <row r="18" spans="1:6">
      <c r="A18" s="1" t="s">
        <v>50</v>
      </c>
      <c r="B18" s="2"/>
      <c r="C18" s="2"/>
      <c r="D18" s="2"/>
      <c r="E18" s="2"/>
      <c r="F18" s="8"/>
    </row>
    <row r="19" spans="1:6">
      <c r="A19" s="2"/>
      <c r="B19" s="2" t="s">
        <v>16</v>
      </c>
      <c r="C19" s="2"/>
      <c r="D19" s="2"/>
      <c r="E19" s="2"/>
      <c r="F19" s="8">
        <v>1</v>
      </c>
    </row>
    <row r="20" spans="1:6">
      <c r="A20" s="2"/>
      <c r="B20" s="13" t="s">
        <v>17</v>
      </c>
      <c r="C20" s="2"/>
      <c r="D20" s="2"/>
      <c r="E20" s="2"/>
      <c r="F20" s="15"/>
    </row>
    <row r="21" spans="1:6">
      <c r="A21" s="2"/>
      <c r="B21" s="16" t="s">
        <v>58</v>
      </c>
      <c r="C21" s="2"/>
      <c r="D21" s="2"/>
      <c r="E21" s="2"/>
      <c r="F21" s="8">
        <f>F20*2.25%</f>
        <v>0</v>
      </c>
    </row>
    <row r="22" spans="1:6">
      <c r="A22" s="2"/>
      <c r="B22" s="2"/>
      <c r="C22" s="2"/>
      <c r="D22" s="1" t="s">
        <v>19</v>
      </c>
      <c r="E22" s="2"/>
      <c r="F22" s="8">
        <f>F21+F20</f>
        <v>0</v>
      </c>
    </row>
    <row r="23" spans="1:6">
      <c r="A23" s="1" t="s">
        <v>51</v>
      </c>
      <c r="B23" s="2"/>
      <c r="C23" s="2"/>
      <c r="D23" s="2"/>
      <c r="E23" s="2"/>
      <c r="F23" s="8"/>
    </row>
    <row r="24" spans="1:6">
      <c r="A24" s="2"/>
      <c r="B24" s="13" t="s">
        <v>21</v>
      </c>
      <c r="C24" s="2"/>
      <c r="D24" s="2"/>
      <c r="E24" s="2"/>
      <c r="F24" s="8">
        <v>2</v>
      </c>
    </row>
    <row r="25" spans="1:6">
      <c r="A25" s="2"/>
      <c r="B25" s="2" t="s">
        <v>22</v>
      </c>
      <c r="C25" s="2"/>
      <c r="D25" s="2"/>
      <c r="E25" s="2"/>
      <c r="F25" s="8">
        <v>2</v>
      </c>
    </row>
    <row r="26" spans="1:6">
      <c r="A26" s="2"/>
      <c r="B26" s="2" t="s">
        <v>23</v>
      </c>
      <c r="C26" s="2"/>
      <c r="D26" s="2"/>
      <c r="E26" s="2"/>
      <c r="F26" s="8"/>
    </row>
    <row r="27" spans="1:6">
      <c r="A27" s="2"/>
      <c r="B27" s="2" t="s">
        <v>24</v>
      </c>
      <c r="C27" s="2"/>
      <c r="D27" s="2"/>
      <c r="E27" s="2"/>
      <c r="F27" s="8"/>
    </row>
    <row r="28" spans="1:6">
      <c r="A28" s="2"/>
      <c r="B28" s="16" t="s">
        <v>25</v>
      </c>
      <c r="C28" s="2"/>
      <c r="D28" s="2"/>
      <c r="E28" s="2"/>
      <c r="F28" s="8">
        <v>4000</v>
      </c>
    </row>
    <row r="29" spans="1:6">
      <c r="A29" s="11"/>
      <c r="B29" s="11"/>
      <c r="C29" s="11"/>
      <c r="D29" s="12" t="s">
        <v>4</v>
      </c>
      <c r="E29" s="11"/>
      <c r="F29" s="8">
        <f>((F24*F26)+(F25*F27))/F28</f>
        <v>0</v>
      </c>
    </row>
    <row r="30" spans="1:6">
      <c r="A30" s="1" t="s">
        <v>52</v>
      </c>
      <c r="B30" s="2"/>
      <c r="C30" s="2"/>
      <c r="D30" s="2"/>
      <c r="E30" s="2"/>
      <c r="F30" s="8"/>
    </row>
    <row r="31" spans="1:6">
      <c r="A31" s="2"/>
      <c r="B31" s="2" t="s">
        <v>27</v>
      </c>
      <c r="C31" s="2"/>
      <c r="D31" s="2"/>
      <c r="E31" s="2"/>
      <c r="F31" s="8">
        <v>2</v>
      </c>
    </row>
    <row r="32" spans="1:6">
      <c r="A32" s="2"/>
      <c r="B32" s="13" t="s">
        <v>28</v>
      </c>
      <c r="C32" s="2"/>
      <c r="D32" s="2"/>
      <c r="E32" s="2"/>
      <c r="F32" s="8"/>
    </row>
    <row r="33" spans="1:6">
      <c r="A33" s="2"/>
      <c r="B33" s="2" t="s">
        <v>29</v>
      </c>
      <c r="C33" s="2"/>
      <c r="D33" s="2"/>
      <c r="E33" s="2"/>
      <c r="F33" s="8">
        <v>4000</v>
      </c>
    </row>
    <row r="34" spans="1:6">
      <c r="A34" s="11"/>
      <c r="B34" s="11"/>
      <c r="C34" s="11"/>
      <c r="D34" s="12" t="s">
        <v>19</v>
      </c>
      <c r="E34" s="11"/>
      <c r="F34" s="8">
        <f>F31*F32/F33</f>
        <v>0</v>
      </c>
    </row>
    <row r="35" spans="1:6">
      <c r="A35" s="2"/>
      <c r="B35" s="2"/>
      <c r="C35" s="2"/>
      <c r="D35" s="2"/>
      <c r="E35" s="2"/>
      <c r="F35" s="8"/>
    </row>
    <row r="36" spans="1:6">
      <c r="A36" s="17" t="s">
        <v>53</v>
      </c>
      <c r="B36" s="9"/>
      <c r="C36" s="9"/>
      <c r="D36" s="18"/>
      <c r="E36" s="9"/>
      <c r="F36" s="8">
        <f>F4*1000</f>
        <v>0</v>
      </c>
    </row>
    <row r="37" spans="1:6">
      <c r="A37" s="2"/>
      <c r="B37" s="2" t="s">
        <v>54</v>
      </c>
      <c r="C37" s="2"/>
      <c r="E37" s="2"/>
      <c r="F37" s="8">
        <v>365</v>
      </c>
    </row>
    <row r="38" spans="1:6">
      <c r="A38" s="9"/>
      <c r="B38" s="9" t="s">
        <v>55</v>
      </c>
      <c r="C38" s="9"/>
      <c r="E38" s="9"/>
      <c r="F38" s="8">
        <v>24</v>
      </c>
    </row>
    <row r="39" spans="1:6">
      <c r="A39" s="9"/>
      <c r="B39" s="9" t="s">
        <v>39</v>
      </c>
      <c r="C39" s="9"/>
      <c r="E39" s="9"/>
      <c r="F39" s="8">
        <v>8</v>
      </c>
    </row>
    <row r="40" spans="1:6">
      <c r="A40" s="11"/>
      <c r="B40" s="11"/>
      <c r="C40" s="11"/>
      <c r="D40" s="12" t="s">
        <v>19</v>
      </c>
      <c r="E40" s="11"/>
      <c r="F40" s="8">
        <f>F36/F37/F38/F39</f>
        <v>0</v>
      </c>
    </row>
    <row r="41" spans="1:6">
      <c r="A41" s="2"/>
      <c r="B41" s="2"/>
      <c r="C41" s="2"/>
      <c r="D41" s="2"/>
      <c r="E41" s="2"/>
      <c r="F41" s="8"/>
    </row>
    <row r="42" spans="1:6">
      <c r="A42" s="1"/>
      <c r="B42" s="19" t="s">
        <v>31</v>
      </c>
      <c r="C42" s="2"/>
      <c r="D42" s="2"/>
      <c r="E42" s="2"/>
      <c r="F42" s="8">
        <f>F40+F34+F29+F22+F17+F9+F5</f>
        <v>0</v>
      </c>
    </row>
    <row r="43" spans="1:6">
      <c r="A43" s="76" t="s">
        <v>56</v>
      </c>
      <c r="B43" s="76"/>
      <c r="C43" s="76"/>
      <c r="D43" s="29"/>
      <c r="E43" s="29"/>
      <c r="F43" s="30">
        <f>F42*10%</f>
        <v>0</v>
      </c>
    </row>
    <row r="44" spans="1:6">
      <c r="A44" s="77" t="s">
        <v>59</v>
      </c>
      <c r="B44" s="77"/>
      <c r="C44" s="77"/>
      <c r="D44" s="29"/>
      <c r="E44" s="29"/>
      <c r="F44" s="30">
        <f>(F42+F43)*5%</f>
        <v>0</v>
      </c>
    </row>
    <row r="45" spans="1:6">
      <c r="A45" s="29"/>
      <c r="B45" s="29" t="s">
        <v>57</v>
      </c>
      <c r="C45" s="29"/>
      <c r="D45" s="29"/>
      <c r="E45" s="29"/>
      <c r="F45" s="30">
        <f>F42+F43+F44</f>
        <v>0</v>
      </c>
    </row>
    <row r="47" spans="1:6">
      <c r="F47" s="37"/>
    </row>
    <row r="48" spans="1:6">
      <c r="F48" s="37"/>
    </row>
  </sheetData>
  <mergeCells count="2">
    <mergeCell ref="A43:C43"/>
    <mergeCell ref="A44:C44"/>
  </mergeCell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3"/>
  <sheetViews>
    <sheetView workbookViewId="0">
      <selection activeCell="F7" sqref="F7"/>
    </sheetView>
  </sheetViews>
  <sheetFormatPr defaultRowHeight="14.4"/>
  <cols>
    <col min="1" max="1" width="15.109375" customWidth="1"/>
    <col min="6" max="6" width="18.5546875" style="20" customWidth="1"/>
  </cols>
  <sheetData>
    <row r="1" spans="1:6">
      <c r="A1" s="1" t="s">
        <v>0</v>
      </c>
      <c r="B1" s="2"/>
      <c r="C1" s="2"/>
      <c r="D1" s="2"/>
      <c r="E1" s="21"/>
      <c r="F1" s="3" t="s">
        <v>41</v>
      </c>
    </row>
    <row r="2" spans="1:6">
      <c r="A2" s="4"/>
      <c r="B2" s="4"/>
      <c r="C2" s="4"/>
      <c r="D2" s="4"/>
      <c r="E2" s="4"/>
      <c r="F2" s="5" t="s">
        <v>88</v>
      </c>
    </row>
    <row r="3" spans="1:6">
      <c r="A3" s="6" t="s">
        <v>1</v>
      </c>
      <c r="B3" s="7"/>
      <c r="C3" s="6"/>
      <c r="D3" s="7"/>
      <c r="E3" s="7"/>
      <c r="F3" s="8"/>
    </row>
    <row r="4" spans="1:6">
      <c r="A4" s="9"/>
      <c r="B4" s="10" t="s">
        <v>2</v>
      </c>
      <c r="C4" s="9"/>
      <c r="D4" s="9"/>
      <c r="E4" s="9"/>
      <c r="F4" s="8"/>
    </row>
    <row r="5" spans="1:6">
      <c r="A5" s="1" t="s">
        <v>15</v>
      </c>
      <c r="B5" s="2"/>
      <c r="C5" s="2"/>
      <c r="D5" s="2"/>
      <c r="E5" s="2"/>
      <c r="F5" s="8"/>
    </row>
    <row r="6" spans="1:6">
      <c r="A6" s="2"/>
      <c r="B6" s="2" t="s">
        <v>16</v>
      </c>
      <c r="C6" s="2"/>
      <c r="D6" s="2"/>
      <c r="E6" s="2"/>
      <c r="F6" s="8">
        <v>1</v>
      </c>
    </row>
    <row r="7" spans="1:6">
      <c r="A7" s="2"/>
      <c r="B7" s="13" t="s">
        <v>17</v>
      </c>
      <c r="C7" s="2"/>
      <c r="D7" s="2"/>
      <c r="E7" s="2"/>
      <c r="F7" s="15"/>
    </row>
    <row r="8" spans="1:6">
      <c r="A8" s="2"/>
      <c r="B8" s="16" t="s">
        <v>58</v>
      </c>
      <c r="C8" s="2"/>
      <c r="D8" s="2"/>
      <c r="E8" s="2"/>
      <c r="F8" s="8">
        <f>F7*2.25%</f>
        <v>0</v>
      </c>
    </row>
    <row r="9" spans="1:6">
      <c r="A9" s="2"/>
      <c r="B9" s="2"/>
      <c r="C9" s="2"/>
      <c r="D9" s="1" t="s">
        <v>19</v>
      </c>
      <c r="E9" s="2"/>
      <c r="F9" s="8">
        <f>F7+F8</f>
        <v>0</v>
      </c>
    </row>
    <row r="10" spans="1:6">
      <c r="A10" s="17" t="s">
        <v>30</v>
      </c>
      <c r="B10" s="9"/>
      <c r="C10" s="9"/>
      <c r="D10" s="18"/>
      <c r="E10" s="9"/>
      <c r="F10" s="8">
        <f>F4*1000</f>
        <v>0</v>
      </c>
    </row>
    <row r="11" spans="1:6">
      <c r="A11" s="2"/>
      <c r="B11" s="2" t="s">
        <v>54</v>
      </c>
      <c r="C11" s="2"/>
      <c r="E11" s="2"/>
      <c r="F11" s="8">
        <v>365</v>
      </c>
    </row>
    <row r="12" spans="1:6">
      <c r="A12" s="9"/>
      <c r="B12" s="9" t="s">
        <v>55</v>
      </c>
      <c r="C12" s="9"/>
      <c r="E12" s="9"/>
      <c r="F12" s="8">
        <v>24</v>
      </c>
    </row>
    <row r="13" spans="1:6">
      <c r="A13" s="9"/>
      <c r="B13" s="9" t="s">
        <v>39</v>
      </c>
      <c r="C13" s="9"/>
      <c r="E13" s="9"/>
      <c r="F13" s="8">
        <v>8</v>
      </c>
    </row>
    <row r="14" spans="1:6">
      <c r="A14" s="11"/>
      <c r="B14" s="11"/>
      <c r="C14" s="11"/>
      <c r="D14" s="12" t="s">
        <v>19</v>
      </c>
      <c r="E14" s="11"/>
      <c r="F14" s="8">
        <f>F10/F11/F12/F13</f>
        <v>0</v>
      </c>
    </row>
    <row r="15" spans="1:6">
      <c r="A15" s="2"/>
      <c r="B15" s="2"/>
      <c r="C15" s="2"/>
      <c r="D15" s="2"/>
      <c r="E15" s="2"/>
      <c r="F15" s="8"/>
    </row>
    <row r="16" spans="1:6">
      <c r="A16" s="1"/>
      <c r="B16" s="19" t="s">
        <v>31</v>
      </c>
      <c r="C16" s="2"/>
      <c r="D16" s="2"/>
      <c r="E16" s="2"/>
      <c r="F16" s="8">
        <f>F14+F9</f>
        <v>0</v>
      </c>
    </row>
    <row r="17" spans="1:6" ht="15" customHeight="1">
      <c r="A17" s="76" t="s">
        <v>63</v>
      </c>
      <c r="B17" s="76"/>
      <c r="C17" s="76"/>
      <c r="D17" s="29"/>
      <c r="E17" s="29"/>
      <c r="F17" s="30">
        <f>F16*10%</f>
        <v>0</v>
      </c>
    </row>
    <row r="18" spans="1:6" ht="15" customHeight="1">
      <c r="A18" s="77" t="s">
        <v>62</v>
      </c>
      <c r="B18" s="77"/>
      <c r="C18" s="77"/>
      <c r="D18" s="29"/>
      <c r="E18" s="29"/>
      <c r="F18" s="30">
        <f>(F16+F17)*5%</f>
        <v>0</v>
      </c>
    </row>
    <row r="19" spans="1:6">
      <c r="A19" s="29"/>
      <c r="B19" s="29" t="s">
        <v>57</v>
      </c>
      <c r="C19" s="29"/>
      <c r="D19" s="29"/>
      <c r="E19" s="29"/>
      <c r="F19" s="30">
        <f>F16+F17+F18</f>
        <v>0</v>
      </c>
    </row>
    <row r="22" spans="1:6">
      <c r="F22" s="37"/>
    </row>
    <row r="23" spans="1:6">
      <c r="F23" s="37"/>
    </row>
  </sheetData>
  <mergeCells count="2">
    <mergeCell ref="A17:C17"/>
    <mergeCell ref="A18:C18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4"/>
  <sheetViews>
    <sheetView workbookViewId="0">
      <selection activeCell="F28" sqref="F28"/>
    </sheetView>
  </sheetViews>
  <sheetFormatPr defaultRowHeight="14.4"/>
  <cols>
    <col min="1" max="1" width="15.109375" customWidth="1"/>
    <col min="6" max="6" width="18.5546875" style="20" customWidth="1"/>
  </cols>
  <sheetData>
    <row r="1" spans="1:6">
      <c r="A1" s="1" t="s">
        <v>0</v>
      </c>
      <c r="B1" s="2"/>
      <c r="C1" s="2"/>
      <c r="D1" s="2"/>
      <c r="E1" s="21"/>
      <c r="F1" s="3" t="s">
        <v>42</v>
      </c>
    </row>
    <row r="2" spans="1:6">
      <c r="A2" s="4"/>
      <c r="B2" s="4"/>
      <c r="C2" s="4"/>
      <c r="D2" s="4"/>
      <c r="E2" s="4"/>
      <c r="F2" s="5" t="s">
        <v>86</v>
      </c>
    </row>
    <row r="3" spans="1:6">
      <c r="A3" s="6" t="s">
        <v>1</v>
      </c>
      <c r="B3" s="7"/>
      <c r="C3" s="6"/>
      <c r="D3" s="7"/>
      <c r="E3" s="7"/>
      <c r="F3" s="8"/>
    </row>
    <row r="4" spans="1:6">
      <c r="A4" s="9"/>
      <c r="B4" s="10" t="s">
        <v>2</v>
      </c>
      <c r="C4" s="9"/>
      <c r="D4" s="9"/>
      <c r="E4" s="9"/>
      <c r="F4" s="8"/>
    </row>
    <row r="5" spans="1:6">
      <c r="A5" s="11"/>
      <c r="B5" s="11"/>
      <c r="C5" s="11"/>
      <c r="D5" s="12" t="s">
        <v>3</v>
      </c>
      <c r="E5" s="11"/>
      <c r="F5" s="8">
        <f>F4*1000/8/365/24*0.1</f>
        <v>0</v>
      </c>
    </row>
    <row r="6" spans="1:6">
      <c r="A6" s="1" t="s">
        <v>5</v>
      </c>
      <c r="B6" s="2"/>
      <c r="C6" s="2"/>
      <c r="D6" s="2"/>
      <c r="E6" s="2"/>
      <c r="F6" s="8"/>
    </row>
    <row r="7" spans="1:6">
      <c r="A7" s="2"/>
      <c r="B7" s="13" t="s">
        <v>6</v>
      </c>
      <c r="C7" s="2"/>
      <c r="D7" s="2"/>
      <c r="E7" s="2"/>
      <c r="F7" s="8"/>
    </row>
    <row r="8" spans="1:6">
      <c r="A8" s="2"/>
      <c r="B8" s="13" t="s">
        <v>8</v>
      </c>
      <c r="C8" s="2"/>
      <c r="D8" s="2"/>
      <c r="E8" s="2"/>
      <c r="F8" s="8">
        <v>15</v>
      </c>
    </row>
    <row r="9" spans="1:6">
      <c r="A9" s="2"/>
      <c r="B9" s="2"/>
      <c r="C9" s="2"/>
      <c r="D9" s="1" t="s">
        <v>4</v>
      </c>
      <c r="E9" s="2"/>
      <c r="F9" s="8">
        <f>F8*F7</f>
        <v>0</v>
      </c>
    </row>
    <row r="10" spans="1:6">
      <c r="A10" s="1" t="s">
        <v>9</v>
      </c>
      <c r="B10" s="2"/>
      <c r="C10" s="2"/>
      <c r="D10" s="2"/>
      <c r="E10" s="2"/>
      <c r="F10" s="8"/>
    </row>
    <row r="11" spans="1:6">
      <c r="A11" s="2" t="s">
        <v>64</v>
      </c>
      <c r="B11" s="13" t="s">
        <v>10</v>
      </c>
      <c r="C11" s="2"/>
      <c r="D11" s="2"/>
      <c r="E11" s="2"/>
      <c r="F11" s="8">
        <v>0.06</v>
      </c>
    </row>
    <row r="12" spans="1:6">
      <c r="A12" s="2"/>
      <c r="B12" s="13" t="s">
        <v>12</v>
      </c>
      <c r="C12" s="2"/>
      <c r="D12" s="2"/>
      <c r="E12" s="2"/>
      <c r="F12" s="8"/>
    </row>
    <row r="13" spans="1:6">
      <c r="A13" s="2"/>
      <c r="B13" s="2"/>
      <c r="C13" s="2"/>
      <c r="D13" s="1" t="s">
        <v>4</v>
      </c>
      <c r="E13" s="2"/>
      <c r="F13" s="8">
        <f>(F11*F12)/100</f>
        <v>0</v>
      </c>
    </row>
    <row r="14" spans="1:6">
      <c r="A14" s="1" t="s">
        <v>15</v>
      </c>
      <c r="B14" s="2"/>
      <c r="C14" s="2"/>
      <c r="D14" s="2"/>
      <c r="E14" s="2"/>
      <c r="F14" s="8"/>
    </row>
    <row r="15" spans="1:6">
      <c r="A15" s="2"/>
      <c r="B15" s="2" t="s">
        <v>16</v>
      </c>
      <c r="C15" s="2"/>
      <c r="D15" s="2"/>
      <c r="E15" s="2"/>
      <c r="F15" s="8">
        <v>1</v>
      </c>
    </row>
    <row r="16" spans="1:6">
      <c r="A16" s="2"/>
      <c r="B16" s="13" t="s">
        <v>17</v>
      </c>
      <c r="C16" s="2"/>
      <c r="D16" s="2"/>
      <c r="E16" s="2"/>
      <c r="F16" s="15"/>
    </row>
    <row r="17" spans="1:6">
      <c r="A17" s="2"/>
      <c r="B17" s="16" t="s">
        <v>58</v>
      </c>
      <c r="C17" s="2"/>
      <c r="D17" s="2"/>
      <c r="E17" s="2"/>
      <c r="F17" s="8">
        <f>F16*2.25%</f>
        <v>0</v>
      </c>
    </row>
    <row r="18" spans="1:6">
      <c r="A18" s="2"/>
      <c r="B18" s="2"/>
      <c r="C18" s="2"/>
      <c r="D18" s="1" t="s">
        <v>19</v>
      </c>
      <c r="E18" s="2"/>
      <c r="F18" s="8">
        <f>(F15*F16)+F16*F17%</f>
        <v>0</v>
      </c>
    </row>
    <row r="19" spans="1:6">
      <c r="A19" s="1" t="s">
        <v>20</v>
      </c>
      <c r="B19" s="2"/>
      <c r="C19" s="2"/>
      <c r="D19" s="2"/>
      <c r="E19" s="2"/>
      <c r="F19" s="8"/>
    </row>
    <row r="20" spans="1:6">
      <c r="A20" s="2"/>
      <c r="B20" s="13" t="s">
        <v>21</v>
      </c>
      <c r="C20" s="2"/>
      <c r="D20" s="2"/>
      <c r="E20" s="2"/>
      <c r="F20" s="8">
        <v>2</v>
      </c>
    </row>
    <row r="21" spans="1:6">
      <c r="A21" s="2"/>
      <c r="B21" s="2" t="s">
        <v>22</v>
      </c>
      <c r="C21" s="2"/>
      <c r="D21" s="2"/>
      <c r="E21" s="2"/>
      <c r="F21" s="8">
        <v>8</v>
      </c>
    </row>
    <row r="22" spans="1:6">
      <c r="A22" s="2"/>
      <c r="B22" s="2" t="s">
        <v>23</v>
      </c>
      <c r="C22" s="2"/>
      <c r="D22" s="2"/>
      <c r="E22" s="2"/>
      <c r="F22" s="8"/>
    </row>
    <row r="23" spans="1:6">
      <c r="A23" s="2"/>
      <c r="B23" s="2" t="s">
        <v>24</v>
      </c>
      <c r="C23" s="2"/>
      <c r="D23" s="2"/>
      <c r="E23" s="2"/>
      <c r="F23" s="8"/>
    </row>
    <row r="24" spans="1:6">
      <c r="A24" s="2"/>
      <c r="B24" s="16" t="s">
        <v>25</v>
      </c>
      <c r="C24" s="2"/>
      <c r="D24" s="2"/>
      <c r="E24" s="2"/>
      <c r="F24" s="8">
        <v>4000</v>
      </c>
    </row>
    <row r="25" spans="1:6">
      <c r="A25" s="11"/>
      <c r="B25" s="11"/>
      <c r="C25" s="11"/>
      <c r="D25" s="12" t="s">
        <v>4</v>
      </c>
      <c r="E25" s="11"/>
      <c r="F25" s="8">
        <f>((F20*F22)+(F21*F23))/F24</f>
        <v>0</v>
      </c>
    </row>
    <row r="26" spans="1:6">
      <c r="A26" s="1" t="s">
        <v>26</v>
      </c>
      <c r="B26" s="2"/>
      <c r="C26" s="2"/>
      <c r="D26" s="2"/>
      <c r="E26" s="2"/>
      <c r="F26" s="8"/>
    </row>
    <row r="27" spans="1:6">
      <c r="A27" s="2"/>
      <c r="B27" s="2" t="s">
        <v>27</v>
      </c>
      <c r="C27" s="2"/>
      <c r="D27" s="2"/>
      <c r="E27" s="2"/>
      <c r="F27" s="8">
        <v>2</v>
      </c>
    </row>
    <row r="28" spans="1:6">
      <c r="A28" s="2"/>
      <c r="B28" s="13" t="s">
        <v>28</v>
      </c>
      <c r="C28" s="2"/>
      <c r="D28" s="2"/>
      <c r="E28" s="2"/>
      <c r="F28" s="8"/>
    </row>
    <row r="29" spans="1:6">
      <c r="A29" s="2"/>
      <c r="B29" s="2" t="s">
        <v>29</v>
      </c>
      <c r="C29" s="2"/>
      <c r="D29" s="2"/>
      <c r="E29" s="2"/>
      <c r="F29" s="8">
        <v>4000</v>
      </c>
    </row>
    <row r="30" spans="1:6">
      <c r="A30" s="11"/>
      <c r="B30" s="11"/>
      <c r="C30" s="11"/>
      <c r="D30" s="12" t="s">
        <v>19</v>
      </c>
      <c r="E30" s="11"/>
      <c r="F30" s="8">
        <f>F27*F28/F29</f>
        <v>0</v>
      </c>
    </row>
    <row r="31" spans="1:6">
      <c r="A31" s="2"/>
      <c r="B31" s="2"/>
      <c r="C31" s="2"/>
      <c r="D31" s="2"/>
      <c r="E31" s="2"/>
      <c r="F31" s="8"/>
    </row>
    <row r="32" spans="1:6">
      <c r="A32" s="17" t="s">
        <v>30</v>
      </c>
      <c r="B32" s="9"/>
      <c r="C32" s="9"/>
      <c r="D32" s="18"/>
      <c r="E32" s="9"/>
      <c r="F32" s="8">
        <f>F4*1000</f>
        <v>0</v>
      </c>
    </row>
    <row r="33" spans="1:6">
      <c r="A33" s="2"/>
      <c r="B33" s="2" t="s">
        <v>54</v>
      </c>
      <c r="C33" s="2"/>
      <c r="E33" s="2"/>
      <c r="F33" s="8">
        <v>365</v>
      </c>
    </row>
    <row r="34" spans="1:6">
      <c r="A34" s="9"/>
      <c r="B34" s="9" t="s">
        <v>55</v>
      </c>
      <c r="C34" s="9"/>
      <c r="E34" s="9"/>
      <c r="F34" s="8">
        <v>24</v>
      </c>
    </row>
    <row r="35" spans="1:6">
      <c r="A35" s="9"/>
      <c r="B35" s="9" t="s">
        <v>39</v>
      </c>
      <c r="C35" s="9"/>
      <c r="E35" s="9"/>
      <c r="F35" s="8">
        <v>8</v>
      </c>
    </row>
    <row r="36" spans="1:6">
      <c r="A36" s="11"/>
      <c r="B36" s="11"/>
      <c r="C36" s="11"/>
      <c r="D36" s="12" t="s">
        <v>19</v>
      </c>
      <c r="E36" s="11"/>
      <c r="F36" s="8">
        <f>F32/F33/F34/F35</f>
        <v>0</v>
      </c>
    </row>
    <row r="37" spans="1:6">
      <c r="A37" s="2"/>
      <c r="B37" s="2"/>
      <c r="C37" s="2"/>
      <c r="D37" s="2"/>
      <c r="E37" s="2"/>
      <c r="F37" s="8"/>
    </row>
    <row r="38" spans="1:6">
      <c r="A38" s="1"/>
      <c r="B38" s="19" t="s">
        <v>31</v>
      </c>
      <c r="C38" s="2"/>
      <c r="D38" s="2"/>
      <c r="E38" s="2"/>
      <c r="F38" s="8">
        <f>F36+F30+F25+F18+F13+F9+F5</f>
        <v>0</v>
      </c>
    </row>
    <row r="39" spans="1:6" ht="15" customHeight="1">
      <c r="A39" s="76" t="s">
        <v>56</v>
      </c>
      <c r="B39" s="76"/>
      <c r="C39" s="76"/>
      <c r="D39" s="29"/>
      <c r="E39" s="29"/>
      <c r="F39" s="30">
        <f>F38*10%</f>
        <v>0</v>
      </c>
    </row>
    <row r="40" spans="1:6" ht="15" customHeight="1">
      <c r="A40" s="77" t="s">
        <v>59</v>
      </c>
      <c r="B40" s="77"/>
      <c r="C40" s="77"/>
      <c r="D40" s="29"/>
      <c r="E40" s="29"/>
      <c r="F40" s="30">
        <f>(F38+F39)*5%</f>
        <v>0</v>
      </c>
    </row>
    <row r="41" spans="1:6">
      <c r="A41" s="29"/>
      <c r="B41" s="29" t="s">
        <v>57</v>
      </c>
      <c r="C41" s="29"/>
      <c r="D41" s="29"/>
      <c r="E41" s="29"/>
      <c r="F41" s="30">
        <f>F38+F39+F40</f>
        <v>0</v>
      </c>
    </row>
    <row r="43" spans="1:6">
      <c r="F43" s="37"/>
    </row>
    <row r="44" spans="1:6">
      <c r="F44" s="37"/>
    </row>
  </sheetData>
  <mergeCells count="2">
    <mergeCell ref="A39:C39"/>
    <mergeCell ref="A40:C40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4"/>
  <sheetViews>
    <sheetView workbookViewId="0">
      <selection activeCell="F7" sqref="F7"/>
    </sheetView>
  </sheetViews>
  <sheetFormatPr defaultRowHeight="14.4"/>
  <cols>
    <col min="1" max="1" width="15.109375" customWidth="1"/>
    <col min="6" max="6" width="18.5546875" style="20" customWidth="1"/>
  </cols>
  <sheetData>
    <row r="1" spans="1:6">
      <c r="A1" s="1" t="s">
        <v>0</v>
      </c>
      <c r="B1" s="2"/>
      <c r="C1" s="2"/>
      <c r="D1" s="2"/>
      <c r="E1" s="21"/>
      <c r="F1" s="3" t="s">
        <v>42</v>
      </c>
    </row>
    <row r="2" spans="1:6">
      <c r="A2" s="4"/>
      <c r="B2" s="4"/>
      <c r="C2" s="4"/>
      <c r="D2" s="4"/>
      <c r="E2" s="4"/>
      <c r="F2" s="5" t="s">
        <v>88</v>
      </c>
    </row>
    <row r="3" spans="1:6">
      <c r="A3" s="6" t="s">
        <v>1</v>
      </c>
      <c r="B3" s="7"/>
      <c r="C3" s="6"/>
      <c r="D3" s="7"/>
      <c r="E3" s="7"/>
      <c r="F3" s="8"/>
    </row>
    <row r="4" spans="1:6">
      <c r="A4" s="9"/>
      <c r="B4" s="10" t="s">
        <v>2</v>
      </c>
      <c r="C4" s="9"/>
      <c r="D4" s="9"/>
      <c r="E4" s="9"/>
      <c r="F4" s="8"/>
    </row>
    <row r="5" spans="1:6">
      <c r="A5" s="1" t="s">
        <v>60</v>
      </c>
      <c r="B5" s="2"/>
      <c r="C5" s="2"/>
      <c r="D5" s="2"/>
      <c r="E5" s="2"/>
      <c r="F5" s="8"/>
    </row>
    <row r="6" spans="1:6">
      <c r="A6" s="2"/>
      <c r="B6" s="2" t="s">
        <v>16</v>
      </c>
      <c r="C6" s="2"/>
      <c r="D6" s="2"/>
      <c r="E6" s="2"/>
      <c r="F6" s="8">
        <v>1</v>
      </c>
    </row>
    <row r="7" spans="1:6">
      <c r="A7" s="2"/>
      <c r="B7" s="13" t="s">
        <v>17</v>
      </c>
      <c r="C7" s="2"/>
      <c r="D7" s="2"/>
      <c r="E7" s="2"/>
      <c r="F7" s="15"/>
    </row>
    <row r="8" spans="1:6">
      <c r="A8" s="2"/>
      <c r="B8" s="16" t="s">
        <v>58</v>
      </c>
      <c r="C8" s="2"/>
      <c r="D8" s="2"/>
      <c r="E8" s="2"/>
      <c r="F8" s="8">
        <f>F7*2.25%</f>
        <v>0</v>
      </c>
    </row>
    <row r="9" spans="1:6">
      <c r="A9" s="2"/>
      <c r="B9" s="2"/>
      <c r="C9" s="2"/>
      <c r="D9" s="1" t="s">
        <v>19</v>
      </c>
      <c r="E9" s="2"/>
      <c r="F9" s="8">
        <f>(F6*F7)+F7*F8%</f>
        <v>0</v>
      </c>
    </row>
    <row r="10" spans="1:6">
      <c r="A10" s="2"/>
      <c r="B10" s="2"/>
      <c r="C10" s="2"/>
      <c r="D10" s="2"/>
      <c r="E10" s="2"/>
      <c r="F10" s="8"/>
    </row>
    <row r="11" spans="1:6">
      <c r="A11" s="17" t="s">
        <v>61</v>
      </c>
      <c r="B11" s="9"/>
      <c r="C11" s="9"/>
      <c r="D11" s="18"/>
      <c r="E11" s="9"/>
      <c r="F11" s="8">
        <f>F4*1000</f>
        <v>0</v>
      </c>
    </row>
    <row r="12" spans="1:6">
      <c r="A12" s="2"/>
      <c r="B12" s="2" t="s">
        <v>54</v>
      </c>
      <c r="C12" s="2"/>
      <c r="E12" s="2"/>
      <c r="F12" s="8">
        <v>365</v>
      </c>
    </row>
    <row r="13" spans="1:6">
      <c r="A13" s="9"/>
      <c r="B13" s="9" t="s">
        <v>55</v>
      </c>
      <c r="C13" s="9"/>
      <c r="E13" s="9"/>
      <c r="F13" s="8">
        <v>24</v>
      </c>
    </row>
    <row r="14" spans="1:6">
      <c r="A14" s="9"/>
      <c r="B14" s="9" t="s">
        <v>39</v>
      </c>
      <c r="C14" s="9"/>
      <c r="E14" s="9"/>
      <c r="F14" s="8">
        <v>8</v>
      </c>
    </row>
    <row r="15" spans="1:6">
      <c r="A15" s="11"/>
      <c r="B15" s="11"/>
      <c r="C15" s="11"/>
      <c r="D15" s="12" t="s">
        <v>19</v>
      </c>
      <c r="E15" s="11"/>
      <c r="F15" s="8">
        <f>F11/F12/F13/F14</f>
        <v>0</v>
      </c>
    </row>
    <row r="16" spans="1:6">
      <c r="A16" s="2"/>
      <c r="B16" s="2"/>
      <c r="C16" s="2"/>
      <c r="D16" s="2"/>
      <c r="E16" s="2"/>
      <c r="F16" s="8"/>
    </row>
    <row r="17" spans="1:6">
      <c r="A17" s="1"/>
      <c r="B17" s="19" t="s">
        <v>31</v>
      </c>
      <c r="C17" s="2"/>
      <c r="D17" s="2"/>
      <c r="E17" s="2"/>
      <c r="F17" s="8">
        <f>F15+F9</f>
        <v>0</v>
      </c>
    </row>
    <row r="18" spans="1:6">
      <c r="A18" s="76" t="s">
        <v>63</v>
      </c>
      <c r="B18" s="76"/>
      <c r="C18" s="76"/>
      <c r="D18" s="29"/>
      <c r="E18" s="29"/>
      <c r="F18" s="30">
        <f>F17*10%</f>
        <v>0</v>
      </c>
    </row>
    <row r="19" spans="1:6">
      <c r="A19" s="77" t="s">
        <v>62</v>
      </c>
      <c r="B19" s="77"/>
      <c r="C19" s="77"/>
      <c r="D19" s="29"/>
      <c r="E19" s="29"/>
      <c r="F19" s="30">
        <f>(F17+F18)*5%</f>
        <v>0</v>
      </c>
    </row>
    <row r="20" spans="1:6">
      <c r="A20" s="29"/>
      <c r="B20" s="29" t="s">
        <v>57</v>
      </c>
      <c r="C20" s="29"/>
      <c r="D20" s="29"/>
      <c r="E20" s="29"/>
      <c r="F20" s="30">
        <f>F17+F18+F19</f>
        <v>0</v>
      </c>
    </row>
    <row r="23" spans="1:6">
      <c r="F23" s="37"/>
    </row>
    <row r="24" spans="1:6">
      <c r="F24" s="37"/>
    </row>
  </sheetData>
  <mergeCells count="2">
    <mergeCell ref="A18:C18"/>
    <mergeCell ref="A19:C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</vt:i4>
      </vt:variant>
    </vt:vector>
  </HeadingPairs>
  <TitlesOfParts>
    <vt:vector size="20" baseType="lpstr">
      <vt:lpstr>centralizator preturi</vt:lpstr>
      <vt:lpstr>Incarcator</vt:lpstr>
      <vt:lpstr>Incarcator stationare</vt:lpstr>
      <vt:lpstr>Buldoexcavator</vt:lpstr>
      <vt:lpstr>Tractor </vt:lpstr>
      <vt:lpstr>UNIMOG</vt:lpstr>
      <vt:lpstr>UNIMOG stationare</vt:lpstr>
      <vt:lpstr>ATB</vt:lpstr>
      <vt:lpstr>ATB stationare</vt:lpstr>
      <vt:lpstr>Autoremorcher min 26to</vt:lpstr>
      <vt:lpstr>Autoremorcher stationare</vt:lpstr>
      <vt:lpstr>Autogreder</vt:lpstr>
      <vt:lpstr>Automacara 40t</vt:lpstr>
      <vt:lpstr>Autoutilitara</vt:lpstr>
      <vt:lpstr>Statie clorura</vt:lpstr>
      <vt:lpstr>ATB deplasare</vt:lpstr>
      <vt:lpstr>Autoremorcher deplasare</vt:lpstr>
      <vt:lpstr>informare</vt:lpstr>
      <vt:lpstr>'Automacara 40t'!Print_Area</vt:lpstr>
      <vt:lpstr>'centralizator preturi'!Print_Area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2023-07-20T07:33:30Z</dcterms:modified>
</cp:coreProperties>
</file>