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704B7720-83A1-4A80-B416-A31B8C941C95}" xr6:coauthVersionLast="47" xr6:coauthVersionMax="47" xr10:uidLastSave="{00000000-0000-0000-0000-000000000000}"/>
  <bookViews>
    <workbookView xWindow="108" yWindow="0" windowWidth="22932" windowHeight="12360" tabRatio="926" firstSheet="15" activeTab="21" xr2:uid="{00000000-000D-0000-FFFF-FFFF00000000}"/>
  </bookViews>
  <sheets>
    <sheet name="UNIMOG actiune bun" sheetId="5" r:id="rId1"/>
    <sheet name="UNIMOG stationare bun" sheetId="19" r:id="rId2"/>
    <sheet name="ATB actionare bun " sheetId="6" r:id="rId3"/>
    <sheet name="ATB stationare bun" sheetId="20" r:id="rId4"/>
    <sheet name="Incarcator actionare bun" sheetId="2" r:id="rId5"/>
    <sheet name="Incarcator stationare bun" sheetId="21" r:id="rId6"/>
    <sheet name="Buldoexcavator actionare bun" sheetId="3" r:id="rId7"/>
    <sheet name="Tractor actionare bun " sheetId="4" r:id="rId8"/>
    <sheet name="Autogreder actionare bun" sheetId="8" r:id="rId9"/>
    <sheet name="Automacara 40t actionare bun" sheetId="9" r:id="rId10"/>
    <sheet name="Automacara 40t stationare" sheetId="22" r:id="rId11"/>
    <sheet name="Autoutilitara actionare bun" sheetId="10" r:id="rId12"/>
    <sheet name="Autoremorcher min 26to acti bun" sheetId="11" r:id="rId13"/>
    <sheet name="Autoremorcher cu trailer" sheetId="17" r:id="rId14"/>
    <sheet name="Autoremorcher la stationare" sheetId="23" r:id="rId15"/>
    <sheet name=" ATB km" sheetId="18" r:id="rId16"/>
    <sheet name="4x4  actionare bun" sheetId="24" r:id="rId17"/>
    <sheet name="4x4 stationare bun" sheetId="25" r:id="rId18"/>
    <sheet name="personal" sheetId="26" r:id="rId19"/>
    <sheet name="tarif statie de clorura" sheetId="28" r:id="rId20"/>
    <sheet name="Autocisterna" sheetId="30" r:id="rId21"/>
    <sheet name="Centralizator" sheetId="29" r:id="rId22"/>
  </sheets>
  <externalReferences>
    <externalReference r:id="rId23"/>
  </externalReferences>
  <definedNames>
    <definedName name="_xlnm.Print_Area" localSheetId="15">' ATB km'!$A$1:$H$54</definedName>
    <definedName name="_xlnm.Print_Area" localSheetId="16">'4x4  actionare bun'!$A$1:$H$54</definedName>
    <definedName name="_xlnm.Print_Area" localSheetId="17">'4x4 stationare bun'!$A$1:$H$54</definedName>
    <definedName name="_xlnm.Print_Area" localSheetId="2">'ATB actionare bun '!$A$1:$I$54</definedName>
    <definedName name="_xlnm.Print_Area" localSheetId="3">'ATB stationare bun'!$A$1:$H$54</definedName>
    <definedName name="_xlnm.Print_Area" localSheetId="20">Autocisterna!$A$1:$H$54</definedName>
    <definedName name="_xlnm.Print_Area" localSheetId="8">'Autogreder actionare bun'!$A$1:$H$58</definedName>
    <definedName name="_xlnm.Print_Area" localSheetId="9">'Automacara 40t actionare bun'!$A$1:$H$58</definedName>
    <definedName name="_xlnm.Print_Area" localSheetId="10">'Automacara 40t stationare'!$A$1:$H$58</definedName>
    <definedName name="_xlnm.Print_Area" localSheetId="13">'Autoremorcher cu trailer'!$A$1:$H$54</definedName>
    <definedName name="_xlnm.Print_Area" localSheetId="14">'Autoremorcher la stationare'!$A$1:$H$54</definedName>
    <definedName name="_xlnm.Print_Area" localSheetId="12">'Autoremorcher min 26to acti bun'!$A$1:$H$54</definedName>
    <definedName name="_xlnm.Print_Area" localSheetId="11">'Autoutilitara actionare bun'!$A$1:$H$54</definedName>
    <definedName name="_xlnm.Print_Area" localSheetId="6">'Buldoexcavator actionare bun'!$A$1:$H$58</definedName>
    <definedName name="_xlnm.Print_Area" localSheetId="21">Centralizator!$A$1:$H$44</definedName>
    <definedName name="_xlnm.Print_Area" localSheetId="4">'Incarcator actionare bun'!$A$1:$H$56</definedName>
    <definedName name="_xlnm.Print_Area" localSheetId="5">'Incarcator stationare bun'!$A$1:$H$57</definedName>
    <definedName name="_xlnm.Print_Area" localSheetId="18">personal!$A$1:$H$14</definedName>
    <definedName name="_xlnm.Print_Area" localSheetId="19">'tarif statie de clorura'!$A$1:$H$54</definedName>
    <definedName name="_xlnm.Print_Area" localSheetId="7">'Tractor actionare bun '!$A$1:$H$58</definedName>
    <definedName name="_xlnm.Print_Area" localSheetId="0">'UNIMOG actiune bun'!$A$1:$H$58</definedName>
    <definedName name="_xlnm.Print_Area" localSheetId="1">'UNIMOG stationare bun'!$A$1:$H$57</definedName>
  </definedNames>
  <calcPr calcId="191029"/>
</workbook>
</file>

<file path=xl/calcChain.xml><?xml version="1.0" encoding="utf-8"?>
<calcChain xmlns="http://schemas.openxmlformats.org/spreadsheetml/2006/main">
  <c r="G50" i="30" l="1"/>
  <c r="G49" i="30"/>
  <c r="G50" i="28"/>
  <c r="G49" i="28"/>
  <c r="G11" i="26"/>
  <c r="G10" i="26"/>
  <c r="G50" i="25"/>
  <c r="G49" i="25"/>
  <c r="G50" i="24"/>
  <c r="G49" i="24"/>
  <c r="G50" i="18"/>
  <c r="G49" i="18"/>
  <c r="G50" i="23"/>
  <c r="G49" i="23"/>
  <c r="G50" i="17"/>
  <c r="G49" i="17"/>
  <c r="G50" i="11"/>
  <c r="G49" i="11"/>
  <c r="G50" i="10"/>
  <c r="G49" i="10"/>
  <c r="G54" i="22"/>
  <c r="G53" i="22"/>
  <c r="G54" i="9"/>
  <c r="G53" i="9"/>
  <c r="G54" i="8"/>
  <c r="G53" i="8"/>
  <c r="G54" i="4"/>
  <c r="G53" i="4"/>
  <c r="G54" i="3"/>
  <c r="G53" i="3"/>
  <c r="G52" i="21"/>
  <c r="G51" i="21"/>
  <c r="G52" i="2"/>
  <c r="G51" i="2"/>
  <c r="G50" i="20"/>
  <c r="G49" i="20"/>
  <c r="G50" i="6"/>
  <c r="G49" i="6"/>
  <c r="G53" i="19"/>
  <c r="G52" i="19"/>
  <c r="G53" i="5"/>
  <c r="G52" i="5"/>
  <c r="G39" i="22" l="1"/>
  <c r="G36" i="21"/>
  <c r="G40" i="21"/>
  <c r="G35" i="20"/>
  <c r="G38" i="19"/>
  <c r="G22" i="21"/>
  <c r="G48" i="2"/>
  <c r="G40" i="2"/>
  <c r="G20" i="20"/>
  <c r="G10" i="5"/>
  <c r="G31" i="4"/>
  <c r="G12" i="5"/>
  <c r="G38" i="5" l="1"/>
  <c r="G30" i="29"/>
  <c r="G46" i="30" l="1"/>
  <c r="G35" i="30"/>
  <c r="G39" i="30" s="1"/>
  <c r="G33" i="30"/>
  <c r="G27" i="30"/>
  <c r="G20" i="30"/>
  <c r="G12" i="30"/>
  <c r="G15" i="30" s="1"/>
  <c r="G10" i="30"/>
  <c r="G48" i="30" l="1"/>
  <c r="G38" i="29"/>
  <c r="G37" i="29"/>
  <c r="G36" i="29"/>
  <c r="G35" i="29"/>
  <c r="G34" i="29"/>
  <c r="G10" i="25"/>
  <c r="G46" i="25"/>
  <c r="G46" i="24"/>
  <c r="G7" i="18"/>
  <c r="G46" i="23"/>
  <c r="G45" i="17"/>
  <c r="G7" i="17"/>
  <c r="G46" i="11"/>
  <c r="G12" i="11"/>
  <c r="G46" i="10"/>
  <c r="G12" i="10"/>
  <c r="G50" i="22"/>
  <c r="G50" i="9"/>
  <c r="G14" i="9"/>
  <c r="G13" i="9"/>
  <c r="G12" i="9"/>
  <c r="G50" i="8"/>
  <c r="G14" i="8"/>
  <c r="G13" i="8"/>
  <c r="G12" i="8"/>
  <c r="G50" i="4"/>
  <c r="G14" i="4"/>
  <c r="G13" i="4"/>
  <c r="G12" i="4"/>
  <c r="G14" i="3"/>
  <c r="G13" i="3"/>
  <c r="G12" i="3"/>
  <c r="G50" i="3"/>
  <c r="G48" i="21"/>
  <c r="G13" i="2"/>
  <c r="G12" i="2"/>
  <c r="G11" i="2"/>
  <c r="G12" i="6"/>
  <c r="G14" i="5"/>
  <c r="G13" i="5"/>
  <c r="G46" i="20"/>
  <c r="G46" i="6"/>
  <c r="G49" i="19"/>
  <c r="G49" i="5"/>
  <c r="G52" i="30" l="1"/>
  <c r="G32" i="29"/>
  <c r="G7" i="29"/>
  <c r="G8" i="29"/>
  <c r="G10" i="29"/>
  <c r="G11" i="29"/>
  <c r="G12" i="29"/>
  <c r="G14" i="29"/>
  <c r="G15" i="29"/>
  <c r="G16" i="29"/>
  <c r="G18" i="29"/>
  <c r="G20" i="29"/>
  <c r="G22" i="29"/>
  <c r="G24" i="29"/>
  <c r="G25" i="29"/>
  <c r="G26" i="29"/>
  <c r="G27" i="29"/>
  <c r="G28" i="29"/>
  <c r="G33" i="29"/>
  <c r="G6" i="29"/>
  <c r="K7" i="26" l="1"/>
  <c r="G46" i="28" l="1"/>
  <c r="G35" i="28"/>
  <c r="G39" i="28" s="1"/>
  <c r="G33" i="28"/>
  <c r="G27" i="28"/>
  <c r="G20" i="28"/>
  <c r="G12" i="28"/>
  <c r="G15" i="28" s="1"/>
  <c r="G10" i="28"/>
  <c r="G48" i="28" l="1"/>
  <c r="G52" i="28" s="1"/>
  <c r="H20" i="29" s="1"/>
  <c r="G8" i="26"/>
  <c r="G9" i="26" s="1"/>
  <c r="G35" i="25" l="1"/>
  <c r="G39" i="25" s="1"/>
  <c r="G33" i="25"/>
  <c r="G27" i="25"/>
  <c r="G20" i="25"/>
  <c r="G12" i="25"/>
  <c r="G15" i="25" s="1"/>
  <c r="G35" i="24"/>
  <c r="G39" i="24" s="1"/>
  <c r="G33" i="24"/>
  <c r="G27" i="24"/>
  <c r="G20" i="24"/>
  <c r="G12" i="24"/>
  <c r="G15" i="24" s="1"/>
  <c r="G10" i="24"/>
  <c r="G35" i="23"/>
  <c r="G39" i="23" s="1"/>
  <c r="G33" i="23"/>
  <c r="G27" i="23"/>
  <c r="G20" i="23"/>
  <c r="G12" i="23"/>
  <c r="G15" i="23" s="1"/>
  <c r="G10" i="23"/>
  <c r="G43" i="22"/>
  <c r="G37" i="22"/>
  <c r="G31" i="22"/>
  <c r="G24" i="22"/>
  <c r="G12" i="22"/>
  <c r="G19" i="22" s="1"/>
  <c r="G10" i="22"/>
  <c r="G34" i="21"/>
  <c r="G29" i="21"/>
  <c r="G11" i="21"/>
  <c r="G17" i="21" s="1"/>
  <c r="G9" i="21"/>
  <c r="G48" i="23" l="1"/>
  <c r="G48" i="25"/>
  <c r="G12" i="26"/>
  <c r="H34" i="29" s="1"/>
  <c r="G48" i="24"/>
  <c r="G52" i="22"/>
  <c r="G56" i="22" s="1"/>
  <c r="H25" i="29" s="1"/>
  <c r="G50" i="21"/>
  <c r="G39" i="20"/>
  <c r="G33" i="20"/>
  <c r="G27" i="20"/>
  <c r="G12" i="20"/>
  <c r="G15" i="20" s="1"/>
  <c r="G10" i="20"/>
  <c r="G42" i="19"/>
  <c r="G36" i="19"/>
  <c r="G30" i="19"/>
  <c r="G23" i="19"/>
  <c r="G12" i="19"/>
  <c r="G18" i="19" s="1"/>
  <c r="G10" i="19"/>
  <c r="G52" i="23" l="1"/>
  <c r="H33" i="29" s="1"/>
  <c r="G52" i="24"/>
  <c r="H26" i="29" s="1"/>
  <c r="G52" i="25"/>
  <c r="H27" i="29" s="1"/>
  <c r="G48" i="20"/>
  <c r="G51" i="19"/>
  <c r="G54" i="21" l="1"/>
  <c r="H15" i="29" s="1"/>
  <c r="G52" i="20" l="1"/>
  <c r="H11" i="29" s="1"/>
  <c r="G55" i="19"/>
  <c r="H7" i="29" s="1"/>
  <c r="G46" i="18"/>
  <c r="G34" i="2"/>
  <c r="G35" i="18" l="1"/>
  <c r="G37" i="18" s="1"/>
  <c r="G29" i="18"/>
  <c r="G31" i="18" s="1"/>
  <c r="G23" i="18"/>
  <c r="G25" i="18" s="1"/>
  <c r="G17" i="18"/>
  <c r="G20" i="18" s="1"/>
  <c r="G12" i="18"/>
  <c r="G13" i="18" s="1"/>
  <c r="G48" i="18" l="1"/>
  <c r="G12" i="17"/>
  <c r="G13" i="17" s="1"/>
  <c r="G17" i="17"/>
  <c r="G23" i="17"/>
  <c r="G25" i="17" s="1"/>
  <c r="G29" i="17"/>
  <c r="G35" i="17"/>
  <c r="G31" i="17" l="1"/>
  <c r="G20" i="17"/>
  <c r="G37" i="17"/>
  <c r="G48" i="17" l="1"/>
  <c r="G52" i="18"/>
  <c r="H28" i="29" s="1"/>
  <c r="G35" i="11"/>
  <c r="G39" i="11" s="1"/>
  <c r="G33" i="11"/>
  <c r="G27" i="11"/>
  <c r="G20" i="11"/>
  <c r="G15" i="11"/>
  <c r="G10" i="11"/>
  <c r="G15" i="10"/>
  <c r="G35" i="10"/>
  <c r="G39" i="10" s="1"/>
  <c r="G33" i="10"/>
  <c r="G27" i="10"/>
  <c r="G20" i="10"/>
  <c r="G10" i="10"/>
  <c r="G39" i="9"/>
  <c r="G43" i="9" s="1"/>
  <c r="G37" i="9"/>
  <c r="G31" i="9"/>
  <c r="G24" i="9"/>
  <c r="G19" i="9"/>
  <c r="G10" i="9"/>
  <c r="G39" i="8"/>
  <c r="G43" i="8" s="1"/>
  <c r="G37" i="8"/>
  <c r="G31" i="8"/>
  <c r="G24" i="8"/>
  <c r="G19" i="8"/>
  <c r="G10" i="8"/>
  <c r="G27" i="6"/>
  <c r="G15" i="6"/>
  <c r="G39" i="6"/>
  <c r="G33" i="6"/>
  <c r="G20" i="6"/>
  <c r="G10" i="6"/>
  <c r="G42" i="5"/>
  <c r="G36" i="5"/>
  <c r="G30" i="5"/>
  <c r="G23" i="5"/>
  <c r="G18" i="5"/>
  <c r="G39" i="4"/>
  <c r="G43" i="4" s="1"/>
  <c r="G37" i="4"/>
  <c r="G24" i="4"/>
  <c r="G19" i="4"/>
  <c r="G10" i="4"/>
  <c r="G39" i="3"/>
  <c r="G43" i="3" s="1"/>
  <c r="G19" i="3"/>
  <c r="G37" i="3"/>
  <c r="G31" i="3"/>
  <c r="G24" i="3"/>
  <c r="G10" i="3"/>
  <c r="G29" i="2"/>
  <c r="G52" i="4" l="1"/>
  <c r="G52" i="17"/>
  <c r="H32" i="29" s="1"/>
  <c r="G52" i="3"/>
  <c r="G48" i="11"/>
  <c r="G51" i="5"/>
  <c r="G48" i="10"/>
  <c r="G52" i="9"/>
  <c r="G48" i="6"/>
  <c r="G52" i="8"/>
  <c r="G17" i="2" l="1"/>
  <c r="G52" i="6" l="1"/>
  <c r="H10" i="29" s="1"/>
  <c r="G56" i="3"/>
  <c r="H12" i="29" s="1"/>
  <c r="G52" i="10"/>
  <c r="H18" i="29" s="1"/>
  <c r="G56" i="9"/>
  <c r="H24" i="29" s="1"/>
  <c r="G55" i="5"/>
  <c r="H6" i="29" s="1"/>
  <c r="G56" i="4"/>
  <c r="H8" i="29" s="1"/>
  <c r="G52" i="11"/>
  <c r="H16" i="29" s="1"/>
  <c r="G56" i="8"/>
  <c r="H22" i="29" s="1"/>
  <c r="G22" i="2"/>
  <c r="G9" i="2"/>
  <c r="G50" i="2" l="1"/>
  <c r="G54" i="2" l="1"/>
  <c r="H14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4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calculat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3" authorId="0" shapeId="0" xr:uid="{00000000-0006-0000-0500-000001000000}">
      <text>
        <r>
          <rPr>
            <sz val="8"/>
            <color indexed="81"/>
            <rFont val="Tahoma"/>
            <family val="2"/>
          </rPr>
          <t xml:space="preserve">calculat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4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calculat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4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calculat
</t>
        </r>
      </text>
    </comment>
  </commentList>
</comments>
</file>

<file path=xl/sharedStrings.xml><?xml version="1.0" encoding="utf-8"?>
<sst xmlns="http://schemas.openxmlformats.org/spreadsheetml/2006/main" count="1168" uniqueCount="144">
  <si>
    <t>TIPUL</t>
  </si>
  <si>
    <t>valoare inlocuire ( mii lei )</t>
  </si>
  <si>
    <t>Total</t>
  </si>
  <si>
    <t>pret motorina ( lei/l )</t>
  </si>
  <si>
    <t>cota aprovizionare</t>
  </si>
  <si>
    <t>consum mediu ( l/ora )</t>
  </si>
  <si>
    <t>cons. normat ulei mot (l/100ore )</t>
  </si>
  <si>
    <t>cons. normat ulei hidr. ( l00ore )</t>
  </si>
  <si>
    <t>pret ulei mot. ( lei/l )</t>
  </si>
  <si>
    <t>pret ulei trans. ( lei/l )</t>
  </si>
  <si>
    <t>pret ulei hidr. ( lei/l )</t>
  </si>
  <si>
    <t>nr. deserventi</t>
  </si>
  <si>
    <t>salariul orar ( lei/ora )</t>
  </si>
  <si>
    <t>Contributie asiguratorie pt munca</t>
  </si>
  <si>
    <t xml:space="preserve">Total </t>
  </si>
  <si>
    <t>nr. bucati fata</t>
  </si>
  <si>
    <t>nr. bucati spate</t>
  </si>
  <si>
    <t>pret anvelope fata ( lei/buc. )</t>
  </si>
  <si>
    <t>pret anvelope spate ( lei/buc. )</t>
  </si>
  <si>
    <t>Nr. ore normate</t>
  </si>
  <si>
    <t>7.  Cheltuieli acumulatori</t>
  </si>
  <si>
    <t>nr. bucati</t>
  </si>
  <si>
    <t>pret acumulatori ( lei/buc. )</t>
  </si>
  <si>
    <t>nr. ore normate</t>
  </si>
  <si>
    <t>8.  Cheltuieli cu amortisment</t>
  </si>
  <si>
    <t>nr. luni</t>
  </si>
  <si>
    <t>( ore/luna)</t>
  </si>
  <si>
    <t>Tarif    ( lei/ora )</t>
  </si>
  <si>
    <t>Incarcator</t>
  </si>
  <si>
    <t>cons. normat ulei trans. (l/100ore )</t>
  </si>
  <si>
    <t>50litri/500ore</t>
  </si>
  <si>
    <t>100litri/500ore</t>
  </si>
  <si>
    <t>200litri/1000ore</t>
  </si>
  <si>
    <t>Buldoexcavator</t>
  </si>
  <si>
    <t>25litri/500ore</t>
  </si>
  <si>
    <t>100litri/1000ore</t>
  </si>
  <si>
    <t>Perioada amortizare (ani)</t>
  </si>
  <si>
    <t>Tractor de mare capacitate</t>
  </si>
  <si>
    <t>20litri/6000ore</t>
  </si>
  <si>
    <t>Autogreder</t>
  </si>
  <si>
    <t>Automacara 40t</t>
  </si>
  <si>
    <t>Autoutilitara 7 locuri</t>
  </si>
  <si>
    <t>15litri/400ore</t>
  </si>
  <si>
    <t>Autoremorcher min 26 to</t>
  </si>
  <si>
    <t>2. Cheltuieli cu combustibilul</t>
  </si>
  <si>
    <t>3. Cheltuieli cu lubrifiantii</t>
  </si>
  <si>
    <t>4.  Cheltuieli salarizare</t>
  </si>
  <si>
    <t xml:space="preserve">5.  Cheltuieli anvelope </t>
  </si>
  <si>
    <t>6.  Cheltuieli acumulatori</t>
  </si>
  <si>
    <t>7.  Cheltuieli cu amortisment</t>
  </si>
  <si>
    <t>1. Valoare inlocuire ( mii lei )</t>
  </si>
  <si>
    <t>ATB cu lama si RSP</t>
  </si>
  <si>
    <t>Autoremorcher cu trailer</t>
  </si>
  <si>
    <t xml:space="preserve"> rulaj anual (km/an</t>
  </si>
  <si>
    <t>( km/luna )</t>
  </si>
  <si>
    <t>TOTAL (lei/km)</t>
  </si>
  <si>
    <t>consum mediu (l/100km)</t>
  </si>
  <si>
    <t>spor KG</t>
  </si>
  <si>
    <t>pret motorina  (lei/l)</t>
  </si>
  <si>
    <t xml:space="preserve"> </t>
  </si>
  <si>
    <t>capacitate baie (l</t>
  </si>
  <si>
    <t>baie  ( l )</t>
  </si>
  <si>
    <t xml:space="preserve">distanta de schimb ( km )     </t>
  </si>
  <si>
    <t>ulei ardere</t>
  </si>
  <si>
    <t>pret ulei</t>
  </si>
  <si>
    <t>( lei / l )</t>
  </si>
  <si>
    <t>salariu orar  (lei / h )</t>
  </si>
  <si>
    <t>coeficient sporuri</t>
  </si>
  <si>
    <t>TOTAL (lei/ora)</t>
  </si>
  <si>
    <t>nr. bucati ( buc. )</t>
  </si>
  <si>
    <t>pret anvalopa (lei/buc. )</t>
  </si>
  <si>
    <t>nr. km. normati</t>
  </si>
  <si>
    <t>nr.bucati  ( buc.)</t>
  </si>
  <si>
    <t>buc. )</t>
  </si>
  <si>
    <t>pret acumulator ( lei/buc. )</t>
  </si>
  <si>
    <t>viteza comerciala  ( km/ora )</t>
  </si>
  <si>
    <t>Tarif   ( lei/km )</t>
  </si>
  <si>
    <t>Valoare de inlocuire (mii lei)</t>
  </si>
  <si>
    <t>8.  Taxe</t>
  </si>
  <si>
    <t>TOTAL Tarif (lei/ora)</t>
  </si>
  <si>
    <t>Rovineta (lei/buc)</t>
  </si>
  <si>
    <t>Impozite si taxe (SPIT)</t>
  </si>
  <si>
    <t>Asigurare( lei/buc)</t>
  </si>
  <si>
    <t>nr. ore normate (365zile*24h)</t>
  </si>
  <si>
    <t>1.  Cheltuieli cu amortisment</t>
  </si>
  <si>
    <t>2.  Cheltuieli carburanti</t>
  </si>
  <si>
    <t>3.  Cheltuieli lubrifianti</t>
  </si>
  <si>
    <t>5.  Cheltuieli anvelope</t>
  </si>
  <si>
    <t>7.  Taxe</t>
  </si>
  <si>
    <t>km normate (5,000km/luna)</t>
  </si>
  <si>
    <t xml:space="preserve">nr. ore normate </t>
  </si>
  <si>
    <t>ATB Dislocare</t>
  </si>
  <si>
    <t>TOTAL Tarif (lei/km)</t>
  </si>
  <si>
    <t>4x4</t>
  </si>
  <si>
    <t>Personal de informari operative</t>
  </si>
  <si>
    <t>nr. Personal de informare</t>
  </si>
  <si>
    <t>1.  Cheltuieli salarizare</t>
  </si>
  <si>
    <t>statie de clorura</t>
  </si>
  <si>
    <t>actiune</t>
  </si>
  <si>
    <t>asteptare</t>
  </si>
  <si>
    <t>Autoutilitara 5-7 loc (la cerere)</t>
  </si>
  <si>
    <t>Statie preparare solutii chimice</t>
  </si>
  <si>
    <t>Buldoexcavator min. 0,8 mc (la cerere)</t>
  </si>
  <si>
    <t>Utilaj mutifunctional cu tractiune integrala</t>
  </si>
  <si>
    <t>Nr. crt.</t>
  </si>
  <si>
    <t>Incarcator frontal pe pneuri</t>
  </si>
  <si>
    <t>Autoremorcher (la cerere)</t>
  </si>
  <si>
    <t>dislocare</t>
  </si>
  <si>
    <t>stationare</t>
  </si>
  <si>
    <t>Propuneri DRDP Cluj PU mediu fara TVA</t>
  </si>
  <si>
    <t>Propuneri DRDP 1-7 PU mediu fara TVA</t>
  </si>
  <si>
    <t>*</t>
  </si>
  <si>
    <t>Anexa 1</t>
  </si>
  <si>
    <t xml:space="preserve">IPC TOTAL( Inflatia ) octombrie 2023 / iunie 2020( depunerea ofertelor ) PRETURI AJUSTATE 134,56% </t>
  </si>
  <si>
    <t>40litri/1000ore</t>
  </si>
  <si>
    <t>km normate (4,000km/luna)</t>
  </si>
  <si>
    <t>ml</t>
  </si>
  <si>
    <t xml:space="preserve">Montarea sistemelor de parazapezi </t>
  </si>
  <si>
    <t xml:space="preserve">Demontarea sistemelor de parazapezi </t>
  </si>
  <si>
    <t>Montare panouri parazapezi</t>
  </si>
  <si>
    <t>Demontarea panouri parazapezi</t>
  </si>
  <si>
    <t>AUTOCISTERNA</t>
  </si>
  <si>
    <t>Tractor de mare capacitate cu tractiune integrala -     min 250 cp (la cerere)</t>
  </si>
  <si>
    <t xml:space="preserve">Centralizator autoutilaje, personal pentru informari operative si montare/demontare sisteme/panouri parazapezi </t>
  </si>
  <si>
    <t>Tip Tarif</t>
  </si>
  <si>
    <t xml:space="preserve">Autogreder min.160 CP (la cerere) </t>
  </si>
  <si>
    <t xml:space="preserve">Autoturism (4 X 4) </t>
  </si>
  <si>
    <t>ATB + lama + RSP (6 X 4 sau 8 x 4) dislocate</t>
  </si>
  <si>
    <t>ATB + lama + RSP (6 X 4 sau 8 x 4)</t>
  </si>
  <si>
    <t>Automacara min.40 t</t>
  </si>
  <si>
    <t xml:space="preserve">TARIFE ESTIMATE INTRETINERE CURENTA PE TIMP DE IARNA </t>
  </si>
  <si>
    <t>U.M.</t>
  </si>
  <si>
    <t>lei/ora</t>
  </si>
  <si>
    <t>lei/km</t>
  </si>
  <si>
    <t>lei/ml</t>
  </si>
  <si>
    <t>Autocisterna *</t>
  </si>
  <si>
    <t>`</t>
  </si>
  <si>
    <t>Ofertant</t>
  </si>
  <si>
    <t>Ofertant
NOTA* Ofertantul va completa doar in casutele colorate cu culoarea gri</t>
  </si>
  <si>
    <t>Utilaj multifunctional cu tractiune integrala</t>
  </si>
  <si>
    <t>nr. ore normate (365 zile*24 h)</t>
  </si>
  <si>
    <t xml:space="preserve">Indirecte </t>
  </si>
  <si>
    <t>Profit</t>
  </si>
  <si>
    <t>TARIFE Ofertate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</si>
</sst>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(* #,##0.0_);_(* \(#,##0.0\);_(* &quot;-&quot;??_);_(@_)"/>
    <numFmt numFmtId="167" formatCode="#,##0.000_ ;\-#,##0.000\ "/>
    <numFmt numFmtId="168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name val="Arial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0" fontId="3" fillId="0" borderId="0"/>
    <xf numFmtId="0" fontId="17" fillId="0" borderId="0"/>
    <xf numFmtId="0" fontId="12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2" borderId="1" xfId="0" quotePrefix="1" applyFill="1" applyBorder="1" applyAlignment="1">
      <alignment horizontal="left"/>
    </xf>
    <xf numFmtId="0" fontId="0" fillId="2" borderId="1" xfId="0" applyFill="1" applyBorder="1"/>
    <xf numFmtId="164" fontId="0" fillId="2" borderId="1" xfId="1" applyFont="1" applyFill="1" applyBorder="1" applyAlignment="1">
      <alignment horizontal="center"/>
    </xf>
    <xf numFmtId="43" fontId="0" fillId="0" borderId="0" xfId="0" applyNumberFormat="1"/>
    <xf numFmtId="0" fontId="2" fillId="2" borderId="1" xfId="0" applyFont="1" applyFill="1" applyBorder="1"/>
    <xf numFmtId="167" fontId="0" fillId="2" borderId="1" xfId="1" applyNumberFormat="1" applyFont="1" applyFill="1" applyBorder="1" applyAlignment="1">
      <alignment horizontal="center"/>
    </xf>
    <xf numFmtId="0" fontId="3" fillId="2" borderId="1" xfId="0" applyFont="1" applyFill="1" applyBorder="1"/>
    <xf numFmtId="166" fontId="0" fillId="2" borderId="1" xfId="1" applyNumberFormat="1" applyFont="1" applyFill="1" applyBorder="1"/>
    <xf numFmtId="166" fontId="2" fillId="2" borderId="1" xfId="1" applyNumberFormat="1" applyFont="1" applyFill="1" applyBorder="1"/>
    <xf numFmtId="165" fontId="2" fillId="2" borderId="1" xfId="1" applyNumberFormat="1" applyFont="1" applyFill="1" applyBorder="1"/>
    <xf numFmtId="165" fontId="0" fillId="2" borderId="1" xfId="1" applyNumberFormat="1" applyFont="1" applyFill="1" applyBorder="1"/>
    <xf numFmtId="165" fontId="3" fillId="2" borderId="1" xfId="1" applyNumberFormat="1" applyFont="1" applyFill="1" applyBorder="1"/>
    <xf numFmtId="0" fontId="0" fillId="2" borderId="0" xfId="0" applyFill="1"/>
    <xf numFmtId="0" fontId="2" fillId="2" borderId="1" xfId="0" quotePrefix="1" applyFont="1" applyFill="1" applyBorder="1" applyAlignment="1">
      <alignment horizontal="left"/>
    </xf>
    <xf numFmtId="164" fontId="7" fillId="2" borderId="1" xfId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0" fillId="2" borderId="0" xfId="0" applyFill="1" applyAlignment="1">
      <alignment horizontal="center"/>
    </xf>
    <xf numFmtId="164" fontId="2" fillId="2" borderId="1" xfId="1" applyFont="1" applyFill="1" applyBorder="1" applyAlignment="1">
      <alignment horizontal="center"/>
    </xf>
    <xf numFmtId="0" fontId="4" fillId="2" borderId="1" xfId="0" applyFont="1" applyFill="1" applyBorder="1"/>
    <xf numFmtId="164" fontId="4" fillId="2" borderId="1" xfId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/>
    </xf>
    <xf numFmtId="165" fontId="0" fillId="2" borderId="1" xfId="1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4" fontId="5" fillId="2" borderId="1" xfId="1" applyFont="1" applyFill="1" applyBorder="1" applyAlignment="1">
      <alignment horizontal="center"/>
    </xf>
    <xf numFmtId="164" fontId="0" fillId="2" borderId="1" xfId="1" applyFont="1" applyFill="1" applyBorder="1"/>
    <xf numFmtId="164" fontId="2" fillId="2" borderId="1" xfId="1" applyFont="1" applyFill="1" applyBorder="1"/>
    <xf numFmtId="168" fontId="0" fillId="2" borderId="1" xfId="1" applyNumberFormat="1" applyFont="1" applyFill="1" applyBorder="1" applyAlignment="1">
      <alignment horizontal="center"/>
    </xf>
    <xf numFmtId="164" fontId="8" fillId="2" borderId="1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0" fontId="0" fillId="0" borderId="0" xfId="0" applyNumberFormat="1"/>
    <xf numFmtId="0" fontId="10" fillId="0" borderId="0" xfId="0" applyFont="1"/>
    <xf numFmtId="0" fontId="9" fillId="0" borderId="0" xfId="0" applyFont="1" applyAlignment="1">
      <alignment horizontal="center"/>
    </xf>
    <xf numFmtId="164" fontId="1" fillId="2" borderId="1" xfId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64" fontId="2" fillId="2" borderId="0" xfId="1" applyFont="1" applyFill="1" applyBorder="1" applyAlignment="1"/>
    <xf numFmtId="164" fontId="2" fillId="2" borderId="1" xfId="1" applyFont="1" applyFill="1" applyBorder="1" applyAlignment="1"/>
    <xf numFmtId="0" fontId="0" fillId="0" borderId="1" xfId="0" applyBorder="1"/>
    <xf numFmtId="0" fontId="10" fillId="0" borderId="0" xfId="0" applyFont="1" applyAlignment="1">
      <alignment horizontal="center"/>
    </xf>
    <xf numFmtId="0" fontId="12" fillId="0" borderId="0" xfId="2"/>
    <xf numFmtId="0" fontId="12" fillId="0" borderId="0" xfId="2" applyAlignment="1">
      <alignment wrapText="1"/>
    </xf>
    <xf numFmtId="0" fontId="14" fillId="0" borderId="0" xfId="2" applyFont="1"/>
    <xf numFmtId="0" fontId="2" fillId="0" borderId="0" xfId="5" applyFont="1"/>
    <xf numFmtId="0" fontId="13" fillId="0" borderId="0" xfId="4" applyFont="1"/>
    <xf numFmtId="0" fontId="19" fillId="0" borderId="0" xfId="2" applyFont="1" applyAlignment="1">
      <alignment horizontal="left"/>
    </xf>
    <xf numFmtId="0" fontId="18" fillId="0" borderId="0" xfId="2" applyFont="1" applyAlignment="1">
      <alignment horizontal="center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0" fontId="15" fillId="0" borderId="0" xfId="2" applyFont="1" applyAlignment="1">
      <alignment wrapText="1"/>
    </xf>
    <xf numFmtId="0" fontId="15" fillId="0" borderId="0" xfId="4" applyFont="1"/>
    <xf numFmtId="0" fontId="16" fillId="0" borderId="0" xfId="2" applyFont="1"/>
    <xf numFmtId="0" fontId="15" fillId="0" borderId="0" xfId="2" applyFont="1"/>
    <xf numFmtId="0" fontId="15" fillId="0" borderId="0" xfId="3" applyFont="1" applyAlignment="1">
      <alignment horizontal="left"/>
    </xf>
    <xf numFmtId="0" fontId="15" fillId="0" borderId="0" xfId="2" applyFont="1" applyAlignment="1">
      <alignment horizontal="left" vertical="center"/>
    </xf>
    <xf numFmtId="0" fontId="1" fillId="0" borderId="0" xfId="0" applyFont="1"/>
    <xf numFmtId="0" fontId="19" fillId="0" borderId="0" xfId="2" applyFont="1" applyAlignment="1">
      <alignment horizontal="left" vertical="center"/>
    </xf>
    <xf numFmtId="164" fontId="0" fillId="3" borderId="1" xfId="1" applyFont="1" applyFill="1" applyBorder="1" applyAlignment="1">
      <alignment horizontal="center"/>
    </xf>
    <xf numFmtId="164" fontId="5" fillId="3" borderId="1" xfId="1" applyFont="1" applyFill="1" applyBorder="1" applyAlignment="1">
      <alignment horizontal="center"/>
    </xf>
    <xf numFmtId="167" fontId="0" fillId="3" borderId="1" xfId="1" applyNumberFormat="1" applyFont="1" applyFill="1" applyBorder="1" applyAlignment="1">
      <alignment horizontal="center"/>
    </xf>
    <xf numFmtId="164" fontId="11" fillId="3" borderId="1" xfId="1" applyFont="1" applyFill="1" applyBorder="1" applyAlignment="1">
      <alignment horizontal="center"/>
    </xf>
    <xf numFmtId="0" fontId="15" fillId="0" borderId="0" xfId="4" applyFont="1" applyAlignment="1">
      <alignment vertical="top"/>
    </xf>
    <xf numFmtId="0" fontId="10" fillId="0" borderId="0" xfId="4" applyFont="1" applyAlignment="1">
      <alignment vertical="center" wrapText="1"/>
    </xf>
    <xf numFmtId="0" fontId="15" fillId="0" borderId="0" xfId="4" applyFont="1" applyAlignment="1">
      <alignment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7" fillId="2" borderId="0" xfId="0" applyFont="1" applyFill="1"/>
    <xf numFmtId="164" fontId="7" fillId="2" borderId="0" xfId="0" applyNumberFormat="1" applyFont="1" applyFill="1" applyAlignment="1">
      <alignment horizontal="center"/>
    </xf>
    <xf numFmtId="0" fontId="0" fillId="4" borderId="1" xfId="0" applyFill="1" applyBorder="1"/>
    <xf numFmtId="164" fontId="2" fillId="2" borderId="1" xfId="1" applyFont="1" applyFill="1" applyBorder="1" applyAlignment="1">
      <alignment horizontal="center"/>
    </xf>
    <xf numFmtId="0" fontId="15" fillId="0" borderId="0" xfId="4" applyFont="1" applyAlignment="1">
      <alignment horizontal="left" vertical="top" wrapText="1"/>
    </xf>
    <xf numFmtId="0" fontId="15" fillId="0" borderId="0" xfId="4" applyFont="1" applyAlignment="1">
      <alignment horizontal="left" vertical="top"/>
    </xf>
    <xf numFmtId="0" fontId="15" fillId="0" borderId="4" xfId="4" applyFont="1" applyBorder="1" applyAlignment="1">
      <alignment horizontal="left" vertical="top" wrapText="1"/>
    </xf>
    <xf numFmtId="164" fontId="2" fillId="2" borderId="1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</cellXfs>
  <cellStyles count="6">
    <cellStyle name="Comma" xfId="1" builtinId="3"/>
    <cellStyle name="Normal" xfId="0" builtinId="0"/>
    <cellStyle name="Normal 2" xfId="3" xr:uid="{B8A5B216-EAA0-4778-8485-2F3041C6B81D}"/>
    <cellStyle name="Normal 3" xfId="2" xr:uid="{ECB69E77-566B-4D6B-8DA0-6DF7658D79B8}"/>
    <cellStyle name="Normal_LOT 2 - CJ - ANEXE modificate" xfId="4" xr:uid="{008EB1F4-748C-4129-A45C-DD8BE66804ED}"/>
    <cellStyle name="Normal_UTILAJE SDN BUCURESTI NORD 2013 - 2014" xfId="5" xr:uid="{CEC7A437-FC5B-4D7A-8B3F-D122D62A046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L\Dropbox\Partajat\Tarife\tarife%20marti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 VARIABILE"/>
      <sheetName val="statie asfalt"/>
      <sheetName val="UTILAJE"/>
      <sheetName val="AUTOBASCULANTE"/>
      <sheetName val="TURISM"/>
      <sheetName val="LEA"/>
      <sheetName val="ECHIPAMENTE"/>
      <sheetName val="REMORCI"/>
      <sheetName val="TARIFE UTILAJE"/>
      <sheetName val="TARIFE AUTO"/>
      <sheetName val="TARIFE ECHIPAMENTE"/>
      <sheetName val="TARIFE ECHIPAMENTE1"/>
      <sheetName val="TARIFE AUTO2"/>
      <sheetName val="documentatie"/>
      <sheetName val="Sheet1"/>
      <sheetName val="Sheet2"/>
    </sheetNames>
    <sheetDataSet>
      <sheetData sheetId="0" refreshError="1">
        <row r="10">
          <cell r="H10">
            <v>1</v>
          </cell>
        </row>
        <row r="12">
          <cell r="D1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1"/>
  <sheetViews>
    <sheetView view="pageBreakPreview" topLeftCell="A46" zoomScale="130" zoomScaleNormal="100" zoomScaleSheetLayoutView="130" workbookViewId="0">
      <selection activeCell="M46" sqref="M46"/>
    </sheetView>
  </sheetViews>
  <sheetFormatPr defaultRowHeight="14.4" x14ac:dyDescent="0.3"/>
  <cols>
    <col min="2" max="2" width="15.5546875" customWidth="1"/>
    <col min="4" max="4" width="10.33203125" customWidth="1"/>
    <col min="5" max="5" width="13.109375" customWidth="1"/>
    <col min="6" max="6" width="11.109375" customWidth="1"/>
    <col min="7" max="7" width="22.5546875" style="1" customWidth="1"/>
    <col min="8" max="8" width="0.109375" customWidth="1"/>
  </cols>
  <sheetData>
    <row r="2" spans="2:7" x14ac:dyDescent="0.3">
      <c r="B2" s="6" t="s">
        <v>0</v>
      </c>
      <c r="C2" s="3"/>
      <c r="D2" s="78" t="s">
        <v>139</v>
      </c>
      <c r="E2" s="78"/>
      <c r="F2" s="78"/>
      <c r="G2" s="78"/>
    </row>
    <row r="3" spans="2:7" x14ac:dyDescent="0.3">
      <c r="B3" s="22"/>
      <c r="C3" s="22"/>
      <c r="D3" s="22"/>
      <c r="E3" s="22"/>
      <c r="F3" s="22"/>
      <c r="G3" s="23"/>
    </row>
    <row r="4" spans="2:7" x14ac:dyDescent="0.3">
      <c r="B4" s="24" t="s">
        <v>50</v>
      </c>
      <c r="C4" s="25"/>
      <c r="D4" s="24"/>
      <c r="E4" s="25"/>
      <c r="F4" s="25"/>
      <c r="G4" s="4"/>
    </row>
    <row r="5" spans="2:7" x14ac:dyDescent="0.3">
      <c r="B5" s="12"/>
      <c r="C5" s="26" t="s">
        <v>1</v>
      </c>
      <c r="D5" s="12"/>
      <c r="E5" s="12"/>
      <c r="F5" s="12"/>
      <c r="G5" s="65"/>
    </row>
    <row r="6" spans="2:7" x14ac:dyDescent="0.3">
      <c r="B6" s="6" t="s">
        <v>44</v>
      </c>
      <c r="C6" s="3"/>
      <c r="D6" s="3"/>
      <c r="E6" s="3"/>
      <c r="F6" s="3"/>
      <c r="G6" s="4"/>
    </row>
    <row r="7" spans="2:7" x14ac:dyDescent="0.3">
      <c r="B7" s="3"/>
      <c r="C7" s="2" t="s">
        <v>3</v>
      </c>
      <c r="D7" s="3"/>
      <c r="E7" s="3"/>
      <c r="F7" s="3"/>
      <c r="G7" s="65"/>
    </row>
    <row r="8" spans="2:7" x14ac:dyDescent="0.3">
      <c r="B8" s="3"/>
      <c r="C8" s="3" t="s">
        <v>4</v>
      </c>
      <c r="D8" s="3"/>
      <c r="E8" s="3"/>
      <c r="F8" s="3"/>
      <c r="G8" s="4">
        <v>1</v>
      </c>
    </row>
    <row r="9" spans="2:7" x14ac:dyDescent="0.3">
      <c r="B9" s="3"/>
      <c r="C9" s="2" t="s">
        <v>5</v>
      </c>
      <c r="D9" s="3"/>
      <c r="E9" s="3"/>
      <c r="F9" s="3"/>
      <c r="G9" s="4">
        <v>15</v>
      </c>
    </row>
    <row r="10" spans="2:7" x14ac:dyDescent="0.3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3">
      <c r="B11" s="6" t="s">
        <v>45</v>
      </c>
      <c r="C11" s="3"/>
      <c r="D11" s="3"/>
      <c r="E11" s="3"/>
      <c r="F11" s="3"/>
      <c r="G11" s="4"/>
    </row>
    <row r="12" spans="2:7" x14ac:dyDescent="0.3">
      <c r="B12" s="3" t="s">
        <v>34</v>
      </c>
      <c r="C12" s="2" t="s">
        <v>6</v>
      </c>
      <c r="D12" s="3"/>
      <c r="E12" s="3"/>
      <c r="F12" s="3"/>
      <c r="G12" s="4">
        <f>25/500*100</f>
        <v>5</v>
      </c>
    </row>
    <row r="13" spans="2:7" x14ac:dyDescent="0.3">
      <c r="B13" s="3" t="s">
        <v>30</v>
      </c>
      <c r="C13" s="2" t="s">
        <v>29</v>
      </c>
      <c r="D13" s="3"/>
      <c r="E13" s="3"/>
      <c r="F13" s="3"/>
      <c r="G13" s="4">
        <f>50/500*100</f>
        <v>10</v>
      </c>
    </row>
    <row r="14" spans="2:7" x14ac:dyDescent="0.3">
      <c r="B14" s="3" t="s">
        <v>35</v>
      </c>
      <c r="C14" s="2" t="s">
        <v>7</v>
      </c>
      <c r="D14" s="3"/>
      <c r="E14" s="3"/>
      <c r="F14" s="3"/>
      <c r="G14" s="4">
        <f>100/1000*100</f>
        <v>10</v>
      </c>
    </row>
    <row r="15" spans="2:7" x14ac:dyDescent="0.3">
      <c r="B15" s="3"/>
      <c r="C15" s="2" t="s">
        <v>8</v>
      </c>
      <c r="D15" s="3"/>
      <c r="E15" s="3"/>
      <c r="F15" s="3"/>
      <c r="G15" s="65"/>
    </row>
    <row r="16" spans="2:7" x14ac:dyDescent="0.3">
      <c r="B16" s="3"/>
      <c r="C16" s="2" t="s">
        <v>9</v>
      </c>
      <c r="D16" s="3"/>
      <c r="E16" s="3"/>
      <c r="F16" s="3"/>
      <c r="G16" s="65"/>
    </row>
    <row r="17" spans="2:7" x14ac:dyDescent="0.3">
      <c r="B17" s="3"/>
      <c r="C17" s="2" t="s">
        <v>10</v>
      </c>
      <c r="D17" s="3"/>
      <c r="E17" s="3"/>
      <c r="F17" s="3"/>
      <c r="G17" s="66"/>
    </row>
    <row r="18" spans="2:7" x14ac:dyDescent="0.3">
      <c r="B18" s="3"/>
      <c r="C18" s="3"/>
      <c r="D18" s="3"/>
      <c r="E18" s="6" t="s">
        <v>2</v>
      </c>
      <c r="F18" s="3"/>
      <c r="G18" s="4">
        <f>(G14*G17+G12*G15+G13*G16)/100</f>
        <v>0</v>
      </c>
    </row>
    <row r="19" spans="2:7" x14ac:dyDescent="0.3">
      <c r="B19" s="6" t="s">
        <v>46</v>
      </c>
      <c r="C19" s="3"/>
      <c r="D19" s="3"/>
      <c r="E19" s="3"/>
      <c r="F19" s="3"/>
      <c r="G19" s="4"/>
    </row>
    <row r="20" spans="2:7" x14ac:dyDescent="0.3">
      <c r="B20" s="3"/>
      <c r="C20" s="3" t="s">
        <v>11</v>
      </c>
      <c r="D20" s="3"/>
      <c r="E20" s="3"/>
      <c r="F20" s="3"/>
      <c r="G20" s="4">
        <v>1</v>
      </c>
    </row>
    <row r="21" spans="2:7" x14ac:dyDescent="0.3">
      <c r="B21" s="3"/>
      <c r="C21" s="2" t="s">
        <v>12</v>
      </c>
      <c r="D21" s="3"/>
      <c r="E21" s="3"/>
      <c r="F21" s="3"/>
      <c r="G21" s="67"/>
    </row>
    <row r="22" spans="2:7" x14ac:dyDescent="0.3">
      <c r="B22" s="3"/>
      <c r="C22" s="8" t="s">
        <v>13</v>
      </c>
      <c r="D22" s="3"/>
      <c r="E22" s="3"/>
      <c r="F22" s="3"/>
      <c r="G22" s="4">
        <v>2.25</v>
      </c>
    </row>
    <row r="23" spans="2:7" x14ac:dyDescent="0.3">
      <c r="B23" s="3"/>
      <c r="C23" s="3"/>
      <c r="D23" s="3"/>
      <c r="E23" s="6" t="s">
        <v>14</v>
      </c>
      <c r="F23" s="3"/>
      <c r="G23" s="4">
        <f>(G20*G21)+G21*G22%</f>
        <v>0</v>
      </c>
    </row>
    <row r="24" spans="2:7" x14ac:dyDescent="0.3">
      <c r="B24" s="6" t="s">
        <v>47</v>
      </c>
      <c r="C24" s="3"/>
      <c r="D24" s="3"/>
      <c r="E24" s="3"/>
      <c r="F24" s="3"/>
      <c r="G24" s="4"/>
    </row>
    <row r="25" spans="2:7" x14ac:dyDescent="0.3">
      <c r="B25" s="3"/>
      <c r="C25" s="2" t="s">
        <v>15</v>
      </c>
      <c r="D25" s="3"/>
      <c r="E25" s="3"/>
      <c r="F25" s="3"/>
      <c r="G25" s="4">
        <v>2</v>
      </c>
    </row>
    <row r="26" spans="2:7" x14ac:dyDescent="0.3">
      <c r="B26" s="3"/>
      <c r="C26" s="3" t="s">
        <v>16</v>
      </c>
      <c r="D26" s="3"/>
      <c r="E26" s="3"/>
      <c r="F26" s="3"/>
      <c r="G26" s="4">
        <v>2</v>
      </c>
    </row>
    <row r="27" spans="2:7" x14ac:dyDescent="0.3">
      <c r="B27" s="3"/>
      <c r="C27" s="3" t="s">
        <v>17</v>
      </c>
      <c r="D27" s="3"/>
      <c r="E27" s="3"/>
      <c r="F27" s="3"/>
      <c r="G27" s="65"/>
    </row>
    <row r="28" spans="2:7" x14ac:dyDescent="0.3">
      <c r="B28" s="3"/>
      <c r="C28" s="3" t="s">
        <v>18</v>
      </c>
      <c r="D28" s="3"/>
      <c r="E28" s="3"/>
      <c r="F28" s="3"/>
      <c r="G28" s="65"/>
    </row>
    <row r="29" spans="2:7" x14ac:dyDescent="0.3">
      <c r="B29" s="3"/>
      <c r="C29" s="8" t="s">
        <v>19</v>
      </c>
      <c r="D29" s="3"/>
      <c r="E29" s="3"/>
      <c r="F29" s="3"/>
      <c r="G29" s="4">
        <v>5000</v>
      </c>
    </row>
    <row r="30" spans="2:7" x14ac:dyDescent="0.3">
      <c r="B30" s="9"/>
      <c r="C30" s="9"/>
      <c r="D30" s="9"/>
      <c r="E30" s="10" t="s">
        <v>2</v>
      </c>
      <c r="F30" s="9"/>
      <c r="G30" s="4">
        <f>((G25*G27)+(G26*G28))/G29</f>
        <v>0</v>
      </c>
    </row>
    <row r="31" spans="2:7" x14ac:dyDescent="0.3">
      <c r="B31" s="6" t="s">
        <v>48</v>
      </c>
      <c r="C31" s="3"/>
      <c r="D31" s="3"/>
      <c r="E31" s="3"/>
      <c r="F31" s="3"/>
      <c r="G31" s="4"/>
    </row>
    <row r="32" spans="2:7" x14ac:dyDescent="0.3">
      <c r="B32" s="3"/>
      <c r="C32" s="3" t="s">
        <v>21</v>
      </c>
      <c r="D32" s="3"/>
      <c r="E32" s="3"/>
      <c r="F32" s="3"/>
      <c r="G32" s="4">
        <v>2</v>
      </c>
    </row>
    <row r="33" spans="2:7" x14ac:dyDescent="0.3">
      <c r="B33" s="3"/>
      <c r="C33" s="2" t="s">
        <v>22</v>
      </c>
      <c r="D33" s="3"/>
      <c r="E33" s="3"/>
      <c r="F33" s="3"/>
      <c r="G33" s="65"/>
    </row>
    <row r="34" spans="2:7" x14ac:dyDescent="0.3">
      <c r="B34" s="3"/>
      <c r="C34" s="3" t="s">
        <v>4</v>
      </c>
      <c r="D34" s="3"/>
      <c r="E34" s="3"/>
      <c r="F34" s="3"/>
      <c r="G34" s="4">
        <v>1</v>
      </c>
    </row>
    <row r="35" spans="2:7" x14ac:dyDescent="0.3">
      <c r="B35" s="3"/>
      <c r="C35" s="3" t="s">
        <v>23</v>
      </c>
      <c r="D35" s="3"/>
      <c r="E35" s="3"/>
      <c r="F35" s="3"/>
      <c r="G35" s="4">
        <v>5000</v>
      </c>
    </row>
    <row r="36" spans="2:7" x14ac:dyDescent="0.3">
      <c r="B36" s="9"/>
      <c r="C36" s="9"/>
      <c r="D36" s="9"/>
      <c r="E36" s="10" t="s">
        <v>14</v>
      </c>
      <c r="F36" s="9"/>
      <c r="G36" s="4">
        <f>G32*G33*G34/G35</f>
        <v>0</v>
      </c>
    </row>
    <row r="37" spans="2:7" x14ac:dyDescent="0.3">
      <c r="B37" s="3"/>
      <c r="C37" s="3"/>
      <c r="D37" s="3"/>
      <c r="E37" s="3"/>
      <c r="F37" s="3"/>
      <c r="G37" s="4"/>
    </row>
    <row r="38" spans="2:7" x14ac:dyDescent="0.3">
      <c r="B38" s="11" t="s">
        <v>49</v>
      </c>
      <c r="C38" s="12"/>
      <c r="D38" s="12"/>
      <c r="E38" s="13"/>
      <c r="F38" s="12"/>
      <c r="G38" s="4">
        <f>G5*1000</f>
        <v>0</v>
      </c>
    </row>
    <row r="39" spans="2:7" x14ac:dyDescent="0.3">
      <c r="B39" s="3"/>
      <c r="C39" s="3" t="s">
        <v>25</v>
      </c>
      <c r="D39" s="3"/>
      <c r="E39" s="3"/>
      <c r="F39" s="3"/>
      <c r="G39" s="4">
        <v>12</v>
      </c>
    </row>
    <row r="40" spans="2:7" x14ac:dyDescent="0.3">
      <c r="B40" s="12"/>
      <c r="C40" s="12" t="s">
        <v>26</v>
      </c>
      <c r="D40" s="12"/>
      <c r="E40" s="3"/>
      <c r="F40" s="12"/>
      <c r="G40" s="4">
        <v>730</v>
      </c>
    </row>
    <row r="41" spans="2:7" x14ac:dyDescent="0.3">
      <c r="B41" s="12"/>
      <c r="C41" s="12" t="s">
        <v>36</v>
      </c>
      <c r="D41" s="12"/>
      <c r="E41" s="3"/>
      <c r="F41" s="12"/>
      <c r="G41" s="4">
        <v>8</v>
      </c>
    </row>
    <row r="42" spans="2:7" x14ac:dyDescent="0.3">
      <c r="B42" s="9"/>
      <c r="C42" s="9"/>
      <c r="D42" s="9"/>
      <c r="E42" s="10" t="s">
        <v>14</v>
      </c>
      <c r="F42" s="9"/>
      <c r="G42" s="4">
        <f>G38/G39/G40/G41</f>
        <v>0</v>
      </c>
    </row>
    <row r="43" spans="2:7" x14ac:dyDescent="0.3">
      <c r="B43" s="6" t="s">
        <v>78</v>
      </c>
      <c r="C43" s="3"/>
      <c r="D43" s="3"/>
      <c r="E43" s="3"/>
      <c r="F43" s="3"/>
      <c r="G43" s="4"/>
    </row>
    <row r="44" spans="2:7" x14ac:dyDescent="0.3">
      <c r="B44" s="3"/>
      <c r="C44" s="2" t="s">
        <v>82</v>
      </c>
      <c r="D44" s="3"/>
      <c r="E44" s="3"/>
      <c r="F44" s="3"/>
      <c r="G44" s="65"/>
    </row>
    <row r="45" spans="2:7" x14ac:dyDescent="0.3">
      <c r="B45" s="3"/>
      <c r="C45" s="2" t="s">
        <v>80</v>
      </c>
      <c r="D45" s="3"/>
      <c r="E45" s="3"/>
      <c r="F45" s="3"/>
      <c r="G45" s="65"/>
    </row>
    <row r="46" spans="2:7" x14ac:dyDescent="0.3">
      <c r="B46" s="3"/>
      <c r="C46" s="2" t="s">
        <v>81</v>
      </c>
      <c r="D46" s="3"/>
      <c r="E46" s="3"/>
      <c r="F46" s="3"/>
      <c r="G46" s="65"/>
    </row>
    <row r="47" spans="2:7" x14ac:dyDescent="0.3">
      <c r="B47" s="3"/>
      <c r="C47" s="2"/>
      <c r="D47" s="3"/>
      <c r="E47" s="3"/>
      <c r="F47" s="3"/>
      <c r="G47" s="4"/>
    </row>
    <row r="48" spans="2:7" x14ac:dyDescent="0.3">
      <c r="B48" s="3"/>
      <c r="C48" s="3" t="s">
        <v>83</v>
      </c>
      <c r="D48" s="3"/>
      <c r="E48" s="3"/>
      <c r="F48" s="3"/>
      <c r="G48" s="4">
        <v>8760</v>
      </c>
    </row>
    <row r="49" spans="1:12" x14ac:dyDescent="0.3">
      <c r="B49" s="9"/>
      <c r="C49" s="9"/>
      <c r="D49" s="9"/>
      <c r="E49" s="10" t="s">
        <v>14</v>
      </c>
      <c r="F49" s="9"/>
      <c r="G49" s="4">
        <f>(G44+G45+G46)/G48</f>
        <v>0</v>
      </c>
    </row>
    <row r="50" spans="1:12" x14ac:dyDescent="0.3">
      <c r="B50" s="3"/>
      <c r="C50" s="3"/>
      <c r="D50" s="3"/>
      <c r="E50" s="3"/>
      <c r="F50" s="3"/>
      <c r="G50" s="4"/>
    </row>
    <row r="51" spans="1:12" x14ac:dyDescent="0.3">
      <c r="B51" s="6"/>
      <c r="C51" s="15" t="s">
        <v>27</v>
      </c>
      <c r="D51" s="3"/>
      <c r="E51" s="3"/>
      <c r="F51" s="3"/>
      <c r="G51" s="16">
        <f>G42+G36+G30+G23+G18+G10+G49</f>
        <v>0</v>
      </c>
    </row>
    <row r="52" spans="1:12" x14ac:dyDescent="0.3">
      <c r="B52" s="3"/>
      <c r="C52" s="3" t="s">
        <v>141</v>
      </c>
      <c r="D52" s="77"/>
      <c r="E52" s="3"/>
      <c r="F52" s="3"/>
      <c r="G52" s="17">
        <f>G51*D52%</f>
        <v>0</v>
      </c>
    </row>
    <row r="53" spans="1:12" x14ac:dyDescent="0.3">
      <c r="B53" s="3"/>
      <c r="C53" s="3" t="s">
        <v>142</v>
      </c>
      <c r="D53" s="77"/>
      <c r="E53" s="3"/>
      <c r="F53" s="3"/>
      <c r="G53" s="18">
        <f>(G51+G52)*D53%</f>
        <v>0</v>
      </c>
    </row>
    <row r="54" spans="1:12" x14ac:dyDescent="0.3">
      <c r="B54" s="3"/>
      <c r="C54" s="19"/>
      <c r="D54" s="19"/>
      <c r="E54" s="19"/>
      <c r="F54" s="19"/>
      <c r="G54" s="18"/>
    </row>
    <row r="55" spans="1:12" x14ac:dyDescent="0.3">
      <c r="B55" s="3"/>
      <c r="C55" s="19" t="s">
        <v>79</v>
      </c>
      <c r="D55" s="19"/>
      <c r="E55" s="19"/>
      <c r="F55" s="19"/>
      <c r="G55" s="18">
        <f>G51+G52+G53</f>
        <v>0</v>
      </c>
    </row>
    <row r="56" spans="1:12" ht="6" customHeight="1" x14ac:dyDescent="0.3">
      <c r="B56" s="14"/>
      <c r="C56" s="14"/>
      <c r="D56" s="14"/>
      <c r="E56" s="14"/>
      <c r="F56" s="14"/>
      <c r="G56" s="20"/>
    </row>
    <row r="57" spans="1:12" ht="18.75" customHeight="1" x14ac:dyDescent="0.3">
      <c r="A57" s="70"/>
      <c r="B57" s="79" t="s">
        <v>138</v>
      </c>
      <c r="C57" s="79"/>
      <c r="D57" s="79"/>
      <c r="E57" s="79"/>
      <c r="F57" s="79"/>
      <c r="G57" s="79"/>
      <c r="H57" s="71"/>
      <c r="I57" s="71"/>
      <c r="J57" s="71"/>
      <c r="K57" s="48"/>
      <c r="L57" s="49"/>
    </row>
    <row r="58" spans="1:12" ht="15.6" x14ac:dyDescent="0.3">
      <c r="A58" s="55"/>
      <c r="B58" s="79"/>
      <c r="C58" s="79"/>
      <c r="D58" s="79"/>
      <c r="E58" s="79"/>
      <c r="F58" s="79"/>
      <c r="G58" s="79"/>
      <c r="H58" s="71"/>
      <c r="I58" s="71"/>
      <c r="J58" s="71"/>
      <c r="K58" s="54"/>
      <c r="L58" s="49"/>
    </row>
    <row r="59" spans="1:12" ht="15.6" x14ac:dyDescent="0.3">
      <c r="A59" s="55"/>
      <c r="B59" s="57"/>
      <c r="C59" s="57"/>
      <c r="D59" s="59"/>
      <c r="E59" s="55"/>
      <c r="F59" s="59"/>
      <c r="G59" s="59"/>
      <c r="H59" s="60"/>
      <c r="I59" s="59"/>
      <c r="J59" s="59"/>
      <c r="K59" s="51"/>
      <c r="L59" s="48"/>
    </row>
    <row r="60" spans="1:12" ht="15.6" x14ac:dyDescent="0.3">
      <c r="A60" s="61"/>
      <c r="B60" s="60"/>
      <c r="C60" s="55"/>
      <c r="D60" s="58"/>
      <c r="E60" s="56"/>
      <c r="F60" s="55"/>
      <c r="G60" s="55"/>
      <c r="H60" s="55"/>
      <c r="I60" s="52"/>
      <c r="J60" s="58"/>
      <c r="K60" s="55"/>
      <c r="L60" s="50"/>
    </row>
    <row r="61" spans="1:12" ht="15.6" x14ac:dyDescent="0.3">
      <c r="A61" s="61"/>
      <c r="B61" s="60"/>
      <c r="C61" s="55"/>
      <c r="D61" s="60"/>
      <c r="E61" s="55"/>
      <c r="F61" s="60"/>
      <c r="G61" s="62"/>
      <c r="H61" s="62"/>
      <c r="I61" s="52"/>
      <c r="J61" s="59"/>
      <c r="K61" s="62"/>
      <c r="L61" s="50"/>
    </row>
  </sheetData>
  <mergeCells count="2">
    <mergeCell ref="D2:G2"/>
    <mergeCell ref="B57:G58"/>
  </mergeCells>
  <pageMargins left="0.7" right="0.7" top="0.75" bottom="0.75" header="0.3" footer="0.3"/>
  <pageSetup paperSize="9"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I62"/>
  <sheetViews>
    <sheetView view="pageBreakPreview" topLeftCell="A34" zoomScale="115" zoomScaleNormal="100" zoomScaleSheetLayoutView="115" workbookViewId="0">
      <selection activeCell="G55" sqref="G55"/>
    </sheetView>
  </sheetViews>
  <sheetFormatPr defaultRowHeight="14.4" x14ac:dyDescent="0.3"/>
  <cols>
    <col min="2" max="2" width="15.109375" customWidth="1"/>
    <col min="4" max="4" width="10.44140625" customWidth="1"/>
    <col min="5" max="5" width="11.5546875" customWidth="1"/>
    <col min="7" max="7" width="18.5546875" style="20" customWidth="1"/>
  </cols>
  <sheetData>
    <row r="2" spans="2:7" x14ac:dyDescent="0.3">
      <c r="B2" s="6" t="s">
        <v>0</v>
      </c>
      <c r="C2" s="3"/>
      <c r="D2" s="3"/>
      <c r="E2" s="3"/>
      <c r="F2" s="3"/>
      <c r="G2" s="21" t="s">
        <v>40</v>
      </c>
    </row>
    <row r="3" spans="2:7" x14ac:dyDescent="0.3">
      <c r="B3" s="22"/>
      <c r="C3" s="22"/>
      <c r="D3" s="22"/>
      <c r="E3" s="22"/>
      <c r="F3" s="22"/>
      <c r="G3" s="23"/>
    </row>
    <row r="4" spans="2:7" x14ac:dyDescent="0.3">
      <c r="B4" s="24" t="s">
        <v>50</v>
      </c>
      <c r="C4" s="25"/>
      <c r="D4" s="24"/>
      <c r="E4" s="25"/>
      <c r="F4" s="25"/>
      <c r="G4" s="4"/>
    </row>
    <row r="5" spans="2:7" x14ac:dyDescent="0.3">
      <c r="B5" s="12"/>
      <c r="C5" s="26" t="s">
        <v>1</v>
      </c>
      <c r="D5" s="12"/>
      <c r="E5" s="12"/>
      <c r="F5" s="12"/>
      <c r="G5" s="65"/>
    </row>
    <row r="6" spans="2:7" x14ac:dyDescent="0.3">
      <c r="B6" s="6" t="s">
        <v>44</v>
      </c>
      <c r="C6" s="3"/>
      <c r="D6" s="3"/>
      <c r="E6" s="3"/>
      <c r="F6" s="3"/>
      <c r="G6" s="4"/>
    </row>
    <row r="7" spans="2:7" x14ac:dyDescent="0.3">
      <c r="B7" s="3"/>
      <c r="C7" s="2" t="s">
        <v>3</v>
      </c>
      <c r="D7" s="3"/>
      <c r="E7" s="3"/>
      <c r="F7" s="3"/>
      <c r="G7" s="65"/>
    </row>
    <row r="8" spans="2:7" x14ac:dyDescent="0.3">
      <c r="B8" s="3"/>
      <c r="C8" s="3" t="s">
        <v>4</v>
      </c>
      <c r="D8" s="3"/>
      <c r="E8" s="3"/>
      <c r="F8" s="3"/>
      <c r="G8" s="4">
        <v>1</v>
      </c>
    </row>
    <row r="9" spans="2:7" x14ac:dyDescent="0.3">
      <c r="B9" s="3"/>
      <c r="C9" s="2" t="s">
        <v>5</v>
      </c>
      <c r="D9" s="3"/>
      <c r="E9" s="3"/>
      <c r="F9" s="3"/>
      <c r="G9" s="4">
        <v>15</v>
      </c>
    </row>
    <row r="10" spans="2:7" x14ac:dyDescent="0.3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3">
      <c r="B11" s="6" t="s">
        <v>45</v>
      </c>
      <c r="C11" s="3"/>
      <c r="D11" s="3"/>
      <c r="E11" s="3"/>
      <c r="F11" s="3"/>
      <c r="G11" s="4"/>
    </row>
    <row r="12" spans="2:7" x14ac:dyDescent="0.3">
      <c r="B12" s="3" t="s">
        <v>30</v>
      </c>
      <c r="C12" s="2" t="s">
        <v>6</v>
      </c>
      <c r="D12" s="3"/>
      <c r="E12" s="3"/>
      <c r="F12" s="3"/>
      <c r="G12" s="4">
        <f>50/500*100</f>
        <v>10</v>
      </c>
    </row>
    <row r="13" spans="2:7" x14ac:dyDescent="0.3">
      <c r="B13" s="3" t="s">
        <v>31</v>
      </c>
      <c r="C13" s="2" t="s">
        <v>29</v>
      </c>
      <c r="D13" s="3"/>
      <c r="E13" s="3"/>
      <c r="F13" s="3"/>
      <c r="G13" s="4">
        <f>100/500*100</f>
        <v>20</v>
      </c>
    </row>
    <row r="14" spans="2:7" x14ac:dyDescent="0.3">
      <c r="B14" s="3" t="s">
        <v>32</v>
      </c>
      <c r="C14" s="2" t="s">
        <v>7</v>
      </c>
      <c r="D14" s="3"/>
      <c r="E14" s="3"/>
      <c r="F14" s="3"/>
      <c r="G14" s="4">
        <f>200/1000*100</f>
        <v>20</v>
      </c>
    </row>
    <row r="15" spans="2:7" x14ac:dyDescent="0.3">
      <c r="B15" s="3"/>
      <c r="C15" s="2" t="s">
        <v>8</v>
      </c>
      <c r="D15" s="3"/>
      <c r="E15" s="3"/>
      <c r="F15" s="3"/>
      <c r="G15" s="65"/>
    </row>
    <row r="16" spans="2:7" x14ac:dyDescent="0.3">
      <c r="B16" s="3"/>
      <c r="C16" s="2" t="s">
        <v>9</v>
      </c>
      <c r="D16" s="3"/>
      <c r="E16" s="3"/>
      <c r="F16" s="3"/>
      <c r="G16" s="65"/>
    </row>
    <row r="17" spans="2:7" x14ac:dyDescent="0.3">
      <c r="B17" s="3"/>
      <c r="C17" s="2" t="s">
        <v>10</v>
      </c>
      <c r="D17" s="3"/>
      <c r="E17" s="3"/>
      <c r="F17" s="3"/>
      <c r="G17" s="66"/>
    </row>
    <row r="18" spans="2:7" x14ac:dyDescent="0.3">
      <c r="B18" s="3"/>
      <c r="C18" s="3" t="s">
        <v>4</v>
      </c>
      <c r="D18" s="3"/>
      <c r="E18" s="3"/>
      <c r="F18" s="3"/>
      <c r="G18" s="4">
        <v>1</v>
      </c>
    </row>
    <row r="19" spans="2:7" x14ac:dyDescent="0.3">
      <c r="B19" s="3"/>
      <c r="C19" s="3"/>
      <c r="D19" s="3"/>
      <c r="E19" s="6" t="s">
        <v>2</v>
      </c>
      <c r="F19" s="3"/>
      <c r="G19" s="4">
        <f>(G14*G17+G12*G15+G13*G16)/100</f>
        <v>0</v>
      </c>
    </row>
    <row r="20" spans="2:7" x14ac:dyDescent="0.3">
      <c r="B20" s="6" t="s">
        <v>46</v>
      </c>
      <c r="C20" s="3"/>
      <c r="D20" s="3"/>
      <c r="E20" s="3"/>
      <c r="F20" s="3"/>
      <c r="G20" s="4"/>
    </row>
    <row r="21" spans="2:7" x14ac:dyDescent="0.3">
      <c r="B21" s="3"/>
      <c r="C21" s="3" t="s">
        <v>11</v>
      </c>
      <c r="D21" s="3"/>
      <c r="E21" s="3"/>
      <c r="F21" s="3"/>
      <c r="G21" s="4">
        <v>2</v>
      </c>
    </row>
    <row r="22" spans="2:7" x14ac:dyDescent="0.3">
      <c r="B22" s="3"/>
      <c r="C22" s="2" t="s">
        <v>12</v>
      </c>
      <c r="D22" s="3"/>
      <c r="E22" s="3"/>
      <c r="F22" s="3"/>
      <c r="G22" s="67"/>
    </row>
    <row r="23" spans="2:7" x14ac:dyDescent="0.3">
      <c r="B23" s="3"/>
      <c r="C23" s="8" t="s">
        <v>13</v>
      </c>
      <c r="D23" s="3"/>
      <c r="E23" s="3"/>
      <c r="F23" s="3"/>
      <c r="G23" s="4">
        <v>2.25</v>
      </c>
    </row>
    <row r="24" spans="2:7" x14ac:dyDescent="0.3">
      <c r="B24" s="3"/>
      <c r="C24" s="3"/>
      <c r="D24" s="3"/>
      <c r="E24" s="6" t="s">
        <v>14</v>
      </c>
      <c r="F24" s="3"/>
      <c r="G24" s="4">
        <f>(G21*G22)+G22*G23%</f>
        <v>0</v>
      </c>
    </row>
    <row r="25" spans="2:7" x14ac:dyDescent="0.3">
      <c r="B25" s="6" t="s">
        <v>47</v>
      </c>
      <c r="C25" s="3"/>
      <c r="D25" s="3"/>
      <c r="E25" s="3"/>
      <c r="F25" s="3"/>
      <c r="G25" s="4"/>
    </row>
    <row r="26" spans="2:7" x14ac:dyDescent="0.3">
      <c r="B26" s="3"/>
      <c r="C26" s="2" t="s">
        <v>15</v>
      </c>
      <c r="D26" s="3"/>
      <c r="E26" s="3"/>
      <c r="F26" s="3"/>
      <c r="G26" s="4">
        <v>4</v>
      </c>
    </row>
    <row r="27" spans="2:7" x14ac:dyDescent="0.3">
      <c r="B27" s="3"/>
      <c r="C27" s="3" t="s">
        <v>16</v>
      </c>
      <c r="D27" s="3"/>
      <c r="E27" s="3"/>
      <c r="F27" s="3"/>
      <c r="G27" s="4">
        <v>8</v>
      </c>
    </row>
    <row r="28" spans="2:7" x14ac:dyDescent="0.3">
      <c r="B28" s="3"/>
      <c r="C28" s="3" t="s">
        <v>17</v>
      </c>
      <c r="D28" s="3"/>
      <c r="E28" s="3"/>
      <c r="F28" s="3"/>
      <c r="G28" s="65"/>
    </row>
    <row r="29" spans="2:7" x14ac:dyDescent="0.3">
      <c r="B29" s="3"/>
      <c r="C29" s="3" t="s">
        <v>18</v>
      </c>
      <c r="D29" s="3"/>
      <c r="E29" s="3"/>
      <c r="F29" s="3"/>
      <c r="G29" s="65"/>
    </row>
    <row r="30" spans="2:7" x14ac:dyDescent="0.3">
      <c r="B30" s="3"/>
      <c r="C30" s="8" t="s">
        <v>19</v>
      </c>
      <c r="D30" s="3"/>
      <c r="E30" s="3"/>
      <c r="F30" s="3"/>
      <c r="G30" s="4">
        <v>5000</v>
      </c>
    </row>
    <row r="31" spans="2:7" x14ac:dyDescent="0.3">
      <c r="B31" s="9"/>
      <c r="C31" s="9"/>
      <c r="D31" s="9"/>
      <c r="E31" s="10" t="s">
        <v>2</v>
      </c>
      <c r="F31" s="9"/>
      <c r="G31" s="4">
        <f>((G26*G28)+(G27*G29))/G30</f>
        <v>0</v>
      </c>
    </row>
    <row r="32" spans="2:7" x14ac:dyDescent="0.3">
      <c r="B32" s="6" t="s">
        <v>48</v>
      </c>
      <c r="C32" s="3"/>
      <c r="D32" s="3"/>
      <c r="E32" s="3"/>
      <c r="F32" s="3"/>
      <c r="G32" s="4"/>
    </row>
    <row r="33" spans="2:7" x14ac:dyDescent="0.3">
      <c r="B33" s="3"/>
      <c r="C33" s="3" t="s">
        <v>21</v>
      </c>
      <c r="D33" s="3"/>
      <c r="E33" s="3"/>
      <c r="F33" s="3"/>
      <c r="G33" s="4">
        <v>2</v>
      </c>
    </row>
    <row r="34" spans="2:7" x14ac:dyDescent="0.3">
      <c r="B34" s="3"/>
      <c r="C34" s="2" t="s">
        <v>22</v>
      </c>
      <c r="D34" s="3"/>
      <c r="E34" s="3"/>
      <c r="F34" s="3"/>
      <c r="G34" s="65"/>
    </row>
    <row r="35" spans="2:7" x14ac:dyDescent="0.3">
      <c r="B35" s="3"/>
      <c r="C35" s="3" t="s">
        <v>4</v>
      </c>
      <c r="D35" s="3"/>
      <c r="E35" s="3"/>
      <c r="F35" s="3"/>
      <c r="G35" s="4">
        <v>1</v>
      </c>
    </row>
    <row r="36" spans="2:7" x14ac:dyDescent="0.3">
      <c r="B36" s="3"/>
      <c r="C36" s="3" t="s">
        <v>23</v>
      </c>
      <c r="D36" s="3"/>
      <c r="E36" s="3"/>
      <c r="F36" s="3"/>
      <c r="G36" s="4">
        <v>5000</v>
      </c>
    </row>
    <row r="37" spans="2:7" x14ac:dyDescent="0.3">
      <c r="B37" s="9"/>
      <c r="C37" s="9"/>
      <c r="D37" s="9"/>
      <c r="E37" s="10" t="s">
        <v>14</v>
      </c>
      <c r="F37" s="9"/>
      <c r="G37" s="4">
        <f>G33*G34*G35/G36</f>
        <v>0</v>
      </c>
    </row>
    <row r="38" spans="2:7" x14ac:dyDescent="0.3">
      <c r="B38" s="3"/>
      <c r="C38" s="3"/>
      <c r="D38" s="3"/>
      <c r="E38" s="3"/>
      <c r="F38" s="3"/>
      <c r="G38" s="4"/>
    </row>
    <row r="39" spans="2:7" x14ac:dyDescent="0.3">
      <c r="B39" s="11" t="s">
        <v>49</v>
      </c>
      <c r="C39" s="12"/>
      <c r="D39" s="12"/>
      <c r="E39" s="13"/>
      <c r="F39" s="12"/>
      <c r="G39" s="4">
        <f>G5*1000</f>
        <v>0</v>
      </c>
    </row>
    <row r="40" spans="2:7" x14ac:dyDescent="0.3">
      <c r="B40" s="3"/>
      <c r="C40" s="3" t="s">
        <v>25</v>
      </c>
      <c r="D40" s="3"/>
      <c r="E40" s="3"/>
      <c r="F40" s="3"/>
      <c r="G40" s="4">
        <v>12</v>
      </c>
    </row>
    <row r="41" spans="2:7" x14ac:dyDescent="0.3">
      <c r="B41" s="12"/>
      <c r="C41" s="12" t="s">
        <v>26</v>
      </c>
      <c r="D41" s="12"/>
      <c r="E41" s="3"/>
      <c r="F41" s="12"/>
      <c r="G41" s="4">
        <v>730</v>
      </c>
    </row>
    <row r="42" spans="2:7" x14ac:dyDescent="0.3">
      <c r="B42" s="12"/>
      <c r="C42" s="12" t="s">
        <v>36</v>
      </c>
      <c r="D42" s="12"/>
      <c r="E42" s="3"/>
      <c r="F42" s="12"/>
      <c r="G42" s="4">
        <v>8</v>
      </c>
    </row>
    <row r="43" spans="2:7" x14ac:dyDescent="0.3">
      <c r="B43" s="9"/>
      <c r="C43" s="9"/>
      <c r="D43" s="9"/>
      <c r="E43" s="10" t="s">
        <v>14</v>
      </c>
      <c r="F43" s="9"/>
      <c r="G43" s="4">
        <f>G39/G40/G41/G42</f>
        <v>0</v>
      </c>
    </row>
    <row r="44" spans="2:7" x14ac:dyDescent="0.3">
      <c r="B44" s="6" t="s">
        <v>78</v>
      </c>
      <c r="C44" s="3"/>
      <c r="D44" s="3"/>
      <c r="E44" s="3"/>
      <c r="F44" s="3"/>
      <c r="G44" s="4"/>
    </row>
    <row r="45" spans="2:7" x14ac:dyDescent="0.3">
      <c r="B45" s="3"/>
      <c r="C45" s="2" t="s">
        <v>82</v>
      </c>
      <c r="D45" s="3"/>
      <c r="E45" s="3"/>
      <c r="F45" s="3"/>
      <c r="G45" s="65"/>
    </row>
    <row r="46" spans="2:7" x14ac:dyDescent="0.3">
      <c r="B46" s="3"/>
      <c r="C46" s="2" t="s">
        <v>80</v>
      </c>
      <c r="D46" s="3"/>
      <c r="E46" s="3"/>
      <c r="F46" s="3"/>
      <c r="G46" s="65"/>
    </row>
    <row r="47" spans="2:7" x14ac:dyDescent="0.3">
      <c r="B47" s="3"/>
      <c r="C47" s="2" t="s">
        <v>81</v>
      </c>
      <c r="D47" s="3"/>
      <c r="E47" s="3"/>
      <c r="F47" s="3"/>
      <c r="G47" s="65"/>
    </row>
    <row r="48" spans="2:7" x14ac:dyDescent="0.3">
      <c r="B48" s="3"/>
      <c r="C48" s="2"/>
      <c r="D48" s="3"/>
      <c r="E48" s="3"/>
      <c r="F48" s="3"/>
      <c r="G48" s="4"/>
    </row>
    <row r="49" spans="1:9" x14ac:dyDescent="0.3">
      <c r="B49" s="3"/>
      <c r="C49" s="3" t="s">
        <v>90</v>
      </c>
      <c r="D49" s="3"/>
      <c r="E49" s="3"/>
      <c r="F49" s="3"/>
      <c r="G49" s="4">
        <v>8760</v>
      </c>
    </row>
    <row r="50" spans="1:9" x14ac:dyDescent="0.3">
      <c r="B50" s="9"/>
      <c r="C50" s="9"/>
      <c r="D50" s="9"/>
      <c r="E50" s="10" t="s">
        <v>14</v>
      </c>
      <c r="F50" s="9"/>
      <c r="G50" s="4">
        <f>(G45+G46+G47)/G49</f>
        <v>0</v>
      </c>
    </row>
    <row r="51" spans="1:9" x14ac:dyDescent="0.3">
      <c r="B51" s="3"/>
      <c r="C51" s="3"/>
      <c r="D51" s="3"/>
      <c r="E51" s="3"/>
      <c r="F51" s="3"/>
      <c r="G51" s="4"/>
    </row>
    <row r="52" spans="1:9" x14ac:dyDescent="0.3">
      <c r="B52" s="6"/>
      <c r="C52" s="15" t="s">
        <v>27</v>
      </c>
      <c r="D52" s="3"/>
      <c r="E52" s="3"/>
      <c r="F52" s="3"/>
      <c r="G52" s="16">
        <f>G43+G37+G31+G24+G19+G10+G50</f>
        <v>0</v>
      </c>
    </row>
    <row r="53" spans="1:9" x14ac:dyDescent="0.3">
      <c r="B53" s="3"/>
      <c r="C53" s="3" t="s">
        <v>141</v>
      </c>
      <c r="D53" s="77"/>
      <c r="E53" s="3"/>
      <c r="F53" s="3"/>
      <c r="G53" s="18">
        <f>G52*D53%</f>
        <v>0</v>
      </c>
    </row>
    <row r="54" spans="1:9" x14ac:dyDescent="0.3">
      <c r="B54" s="3"/>
      <c r="C54" s="3" t="s">
        <v>142</v>
      </c>
      <c r="D54" s="77"/>
      <c r="E54" s="3"/>
      <c r="F54" s="3"/>
      <c r="G54" s="18">
        <f>(G52+G53)*D54%</f>
        <v>0</v>
      </c>
    </row>
    <row r="55" spans="1:9" x14ac:dyDescent="0.3">
      <c r="B55" s="3"/>
      <c r="C55" s="19"/>
      <c r="D55" s="19"/>
      <c r="E55" s="19"/>
      <c r="F55" s="19"/>
      <c r="G55" s="18"/>
    </row>
    <row r="56" spans="1:9" x14ac:dyDescent="0.3">
      <c r="B56" s="3"/>
      <c r="C56" s="19" t="s">
        <v>79</v>
      </c>
      <c r="D56" s="19"/>
      <c r="E56" s="19"/>
      <c r="F56" s="19"/>
      <c r="G56" s="18">
        <f>G52+G53+G54</f>
        <v>0</v>
      </c>
    </row>
    <row r="57" spans="1:9" ht="15" customHeight="1" x14ac:dyDescent="0.3">
      <c r="B57" s="79" t="s">
        <v>138</v>
      </c>
      <c r="C57" s="79"/>
      <c r="D57" s="79"/>
      <c r="E57" s="79"/>
      <c r="F57" s="79"/>
      <c r="G57" s="79"/>
      <c r="H57" s="79"/>
      <c r="I57" s="79"/>
    </row>
    <row r="58" spans="1:9" ht="15" customHeight="1" x14ac:dyDescent="0.3">
      <c r="B58" s="79"/>
      <c r="C58" s="79"/>
      <c r="D58" s="79"/>
      <c r="E58" s="79"/>
      <c r="F58" s="79"/>
      <c r="G58" s="79"/>
      <c r="H58" s="79"/>
      <c r="I58" s="79"/>
    </row>
    <row r="59" spans="1:9" ht="15.6" x14ac:dyDescent="0.3">
      <c r="A59" s="55"/>
      <c r="B59" s="57"/>
      <c r="C59" s="57"/>
      <c r="D59" s="58"/>
      <c r="E59" s="55"/>
      <c r="F59" s="55"/>
      <c r="G59" s="59"/>
    </row>
    <row r="60" spans="1:9" ht="15.6" x14ac:dyDescent="0.3">
      <c r="A60" s="55"/>
      <c r="B60" s="57"/>
      <c r="C60" s="57"/>
      <c r="D60" s="59"/>
      <c r="E60" s="55"/>
      <c r="F60" s="59"/>
      <c r="G60" s="59"/>
    </row>
    <row r="61" spans="1:9" ht="15.6" x14ac:dyDescent="0.3">
      <c r="A61" s="61"/>
      <c r="B61" s="60"/>
      <c r="C61" s="55"/>
      <c r="D61" s="58"/>
      <c r="E61" s="56"/>
      <c r="F61" s="55"/>
      <c r="G61" s="55"/>
    </row>
    <row r="62" spans="1:9" ht="15.6" x14ac:dyDescent="0.3">
      <c r="A62" s="61"/>
      <c r="B62" s="60"/>
      <c r="C62" s="55"/>
      <c r="D62" s="60"/>
      <c r="E62" s="55"/>
      <c r="F62" s="60"/>
      <c r="G62" s="62"/>
    </row>
  </sheetData>
  <mergeCells count="1">
    <mergeCell ref="B57:I58"/>
  </mergeCells>
  <pageMargins left="0.7" right="0.7" top="0.75" bottom="0.75" header="0.3" footer="0.3"/>
  <pageSetup paperSize="9"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I62"/>
  <sheetViews>
    <sheetView view="pageBreakPreview" zoomScale="85" zoomScaleNormal="100" zoomScaleSheetLayoutView="85" workbookViewId="0">
      <selection activeCell="G55" sqref="G55"/>
    </sheetView>
  </sheetViews>
  <sheetFormatPr defaultRowHeight="14.4" x14ac:dyDescent="0.3"/>
  <cols>
    <col min="2" max="2" width="15.109375" customWidth="1"/>
    <col min="3" max="3" width="11.33203125" customWidth="1"/>
    <col min="4" max="4" width="10.33203125" customWidth="1"/>
    <col min="7" max="7" width="18.5546875" style="20" customWidth="1"/>
  </cols>
  <sheetData>
    <row r="2" spans="2:7" x14ac:dyDescent="0.3">
      <c r="B2" s="6" t="s">
        <v>0</v>
      </c>
      <c r="C2" s="3"/>
      <c r="D2" s="3"/>
      <c r="E2" s="3"/>
      <c r="F2" s="3"/>
      <c r="G2" s="21" t="s">
        <v>40</v>
      </c>
    </row>
    <row r="3" spans="2:7" x14ac:dyDescent="0.3">
      <c r="B3" s="22"/>
      <c r="C3" s="22"/>
      <c r="D3" s="22"/>
      <c r="E3" s="22"/>
      <c r="F3" s="22"/>
      <c r="G3" s="23"/>
    </row>
    <row r="4" spans="2:7" x14ac:dyDescent="0.3">
      <c r="B4" s="24" t="s">
        <v>50</v>
      </c>
      <c r="C4" s="25"/>
      <c r="D4" s="24"/>
      <c r="E4" s="25"/>
      <c r="F4" s="25"/>
      <c r="G4" s="4"/>
    </row>
    <row r="5" spans="2:7" ht="13.95" customHeight="1" x14ac:dyDescent="0.3">
      <c r="B5" s="12"/>
      <c r="C5" s="26" t="s">
        <v>1</v>
      </c>
      <c r="D5" s="12"/>
      <c r="E5" s="12"/>
      <c r="F5" s="12"/>
      <c r="G5" s="65"/>
    </row>
    <row r="6" spans="2:7" hidden="1" x14ac:dyDescent="0.3">
      <c r="B6" s="6" t="s">
        <v>44</v>
      </c>
      <c r="C6" s="3"/>
      <c r="D6" s="3"/>
      <c r="E6" s="3"/>
      <c r="F6" s="3"/>
      <c r="G6" s="4"/>
    </row>
    <row r="7" spans="2:7" hidden="1" x14ac:dyDescent="0.3">
      <c r="B7" s="3"/>
      <c r="C7" s="2" t="s">
        <v>3</v>
      </c>
      <c r="D7" s="3"/>
      <c r="E7" s="3"/>
      <c r="F7" s="3"/>
      <c r="G7" s="4">
        <v>0</v>
      </c>
    </row>
    <row r="8" spans="2:7" hidden="1" x14ac:dyDescent="0.3">
      <c r="B8" s="3"/>
      <c r="C8" s="3" t="s">
        <v>4</v>
      </c>
      <c r="D8" s="3"/>
      <c r="E8" s="3"/>
      <c r="F8" s="3"/>
      <c r="G8" s="4">
        <v>1</v>
      </c>
    </row>
    <row r="9" spans="2:7" hidden="1" x14ac:dyDescent="0.3">
      <c r="B9" s="3"/>
      <c r="C9" s="2" t="s">
        <v>5</v>
      </c>
      <c r="D9" s="3"/>
      <c r="E9" s="3"/>
      <c r="F9" s="3"/>
      <c r="G9" s="4">
        <v>30</v>
      </c>
    </row>
    <row r="10" spans="2:7" hidden="1" x14ac:dyDescent="0.3">
      <c r="B10" s="3"/>
      <c r="C10" s="3"/>
      <c r="D10" s="3"/>
      <c r="E10" s="6" t="s">
        <v>2</v>
      </c>
      <c r="F10" s="3"/>
      <c r="G10" s="4">
        <f>G9*G7</f>
        <v>0</v>
      </c>
    </row>
    <row r="11" spans="2:7" hidden="1" x14ac:dyDescent="0.3">
      <c r="B11" s="6" t="s">
        <v>45</v>
      </c>
      <c r="C11" s="3"/>
      <c r="D11" s="3"/>
      <c r="E11" s="3"/>
      <c r="F11" s="3"/>
      <c r="G11" s="4"/>
    </row>
    <row r="12" spans="2:7" hidden="1" x14ac:dyDescent="0.3">
      <c r="B12" s="3" t="s">
        <v>30</v>
      </c>
      <c r="C12" s="2" t="s">
        <v>6</v>
      </c>
      <c r="D12" s="3"/>
      <c r="E12" s="3"/>
      <c r="F12" s="3"/>
      <c r="G12" s="4">
        <f>0.1*100</f>
        <v>10</v>
      </c>
    </row>
    <row r="13" spans="2:7" hidden="1" x14ac:dyDescent="0.3">
      <c r="B13" s="3" t="s">
        <v>31</v>
      </c>
      <c r="C13" s="2" t="s">
        <v>29</v>
      </c>
      <c r="D13" s="3"/>
      <c r="E13" s="3"/>
      <c r="F13" s="3"/>
      <c r="G13" s="4">
        <v>20</v>
      </c>
    </row>
    <row r="14" spans="2:7" hidden="1" x14ac:dyDescent="0.3">
      <c r="B14" s="3" t="s">
        <v>32</v>
      </c>
      <c r="C14" s="2" t="s">
        <v>7</v>
      </c>
      <c r="D14" s="3"/>
      <c r="E14" s="3"/>
      <c r="F14" s="3"/>
      <c r="G14" s="4">
        <v>20</v>
      </c>
    </row>
    <row r="15" spans="2:7" hidden="1" x14ac:dyDescent="0.3">
      <c r="B15" s="3"/>
      <c r="C15" s="2" t="s">
        <v>8</v>
      </c>
      <c r="D15" s="3"/>
      <c r="E15" s="3"/>
      <c r="F15" s="3"/>
      <c r="G15" s="4">
        <v>0</v>
      </c>
    </row>
    <row r="16" spans="2:7" hidden="1" x14ac:dyDescent="0.3">
      <c r="B16" s="3"/>
      <c r="C16" s="2" t="s">
        <v>9</v>
      </c>
      <c r="D16" s="3"/>
      <c r="E16" s="3"/>
      <c r="F16" s="3"/>
      <c r="G16" s="4">
        <v>0</v>
      </c>
    </row>
    <row r="17" spans="2:7" hidden="1" x14ac:dyDescent="0.3">
      <c r="B17" s="3"/>
      <c r="C17" s="2" t="s">
        <v>10</v>
      </c>
      <c r="D17" s="3"/>
      <c r="E17" s="3"/>
      <c r="F17" s="3"/>
      <c r="G17" s="27">
        <v>0</v>
      </c>
    </row>
    <row r="18" spans="2:7" hidden="1" x14ac:dyDescent="0.3">
      <c r="B18" s="3"/>
      <c r="C18" s="3" t="s">
        <v>4</v>
      </c>
      <c r="D18" s="3"/>
      <c r="E18" s="3"/>
      <c r="F18" s="3"/>
      <c r="G18" s="4">
        <v>1</v>
      </c>
    </row>
    <row r="19" spans="2:7" hidden="1" x14ac:dyDescent="0.3">
      <c r="B19" s="3"/>
      <c r="C19" s="3"/>
      <c r="D19" s="3"/>
      <c r="E19" s="6" t="s">
        <v>2</v>
      </c>
      <c r="F19" s="3"/>
      <c r="G19" s="4">
        <f>(G14*G17+G12*G15+G13*G16)/100</f>
        <v>0</v>
      </c>
    </row>
    <row r="20" spans="2:7" x14ac:dyDescent="0.3">
      <c r="B20" s="6" t="s">
        <v>46</v>
      </c>
      <c r="C20" s="3"/>
      <c r="D20" s="3"/>
      <c r="E20" s="3"/>
      <c r="F20" s="3"/>
      <c r="G20" s="4"/>
    </row>
    <row r="21" spans="2:7" x14ac:dyDescent="0.3">
      <c r="B21" s="3"/>
      <c r="C21" s="3" t="s">
        <v>11</v>
      </c>
      <c r="D21" s="3"/>
      <c r="E21" s="3"/>
      <c r="F21" s="3"/>
      <c r="G21" s="4">
        <v>2</v>
      </c>
    </row>
    <row r="22" spans="2:7" x14ac:dyDescent="0.3">
      <c r="B22" s="3"/>
      <c r="C22" s="2" t="s">
        <v>12</v>
      </c>
      <c r="D22" s="3"/>
      <c r="E22" s="3"/>
      <c r="F22" s="3"/>
      <c r="G22" s="67"/>
    </row>
    <row r="23" spans="2:7" x14ac:dyDescent="0.3">
      <c r="B23" s="3"/>
      <c r="C23" s="8" t="s">
        <v>13</v>
      </c>
      <c r="D23" s="3"/>
      <c r="E23" s="3"/>
      <c r="F23" s="3"/>
      <c r="G23" s="4">
        <v>2.25</v>
      </c>
    </row>
    <row r="24" spans="2:7" x14ac:dyDescent="0.3">
      <c r="B24" s="3"/>
      <c r="C24" s="3"/>
      <c r="D24" s="3"/>
      <c r="E24" s="6" t="s">
        <v>14</v>
      </c>
      <c r="F24" s="3"/>
      <c r="G24" s="4">
        <f>(G21*G22)+G22*G23%</f>
        <v>0</v>
      </c>
    </row>
    <row r="25" spans="2:7" hidden="1" x14ac:dyDescent="0.3">
      <c r="B25" s="6" t="s">
        <v>47</v>
      </c>
      <c r="C25" s="3"/>
      <c r="D25" s="3"/>
      <c r="E25" s="3"/>
      <c r="F25" s="3"/>
      <c r="G25" s="4"/>
    </row>
    <row r="26" spans="2:7" hidden="1" x14ac:dyDescent="0.3">
      <c r="B26" s="3"/>
      <c r="C26" s="2" t="s">
        <v>15</v>
      </c>
      <c r="D26" s="3"/>
      <c r="E26" s="3"/>
      <c r="F26" s="3"/>
      <c r="G26" s="4">
        <v>4</v>
      </c>
    </row>
    <row r="27" spans="2:7" hidden="1" x14ac:dyDescent="0.3">
      <c r="B27" s="3"/>
      <c r="C27" s="3" t="s">
        <v>16</v>
      </c>
      <c r="D27" s="3"/>
      <c r="E27" s="3"/>
      <c r="F27" s="3"/>
      <c r="G27" s="4">
        <v>8</v>
      </c>
    </row>
    <row r="28" spans="2:7" hidden="1" x14ac:dyDescent="0.3">
      <c r="B28" s="3"/>
      <c r="C28" s="3" t="s">
        <v>17</v>
      </c>
      <c r="D28" s="3"/>
      <c r="E28" s="3"/>
      <c r="F28" s="3"/>
      <c r="G28" s="4">
        <v>0</v>
      </c>
    </row>
    <row r="29" spans="2:7" hidden="1" x14ac:dyDescent="0.3">
      <c r="B29" s="3"/>
      <c r="C29" s="3" t="s">
        <v>18</v>
      </c>
      <c r="D29" s="3"/>
      <c r="E29" s="3"/>
      <c r="F29" s="3"/>
      <c r="G29" s="4">
        <v>0</v>
      </c>
    </row>
    <row r="30" spans="2:7" hidden="1" x14ac:dyDescent="0.3">
      <c r="B30" s="3"/>
      <c r="C30" s="8" t="s">
        <v>19</v>
      </c>
      <c r="D30" s="3"/>
      <c r="E30" s="3"/>
      <c r="F30" s="3"/>
      <c r="G30" s="4">
        <v>5000</v>
      </c>
    </row>
    <row r="31" spans="2:7" hidden="1" x14ac:dyDescent="0.3">
      <c r="B31" s="9"/>
      <c r="C31" s="9"/>
      <c r="D31" s="9"/>
      <c r="E31" s="10" t="s">
        <v>2</v>
      </c>
      <c r="F31" s="9"/>
      <c r="G31" s="4">
        <f>((G26*G28)+(G27*G29))/G30</f>
        <v>0</v>
      </c>
    </row>
    <row r="32" spans="2:7" hidden="1" x14ac:dyDescent="0.3">
      <c r="B32" s="6" t="s">
        <v>48</v>
      </c>
      <c r="C32" s="3"/>
      <c r="D32" s="3"/>
      <c r="E32" s="3"/>
      <c r="F32" s="3"/>
      <c r="G32" s="4"/>
    </row>
    <row r="33" spans="2:7" hidden="1" x14ac:dyDescent="0.3">
      <c r="B33" s="3"/>
      <c r="C33" s="3" t="s">
        <v>21</v>
      </c>
      <c r="D33" s="3"/>
      <c r="E33" s="3"/>
      <c r="F33" s="3"/>
      <c r="G33" s="4">
        <v>2</v>
      </c>
    </row>
    <row r="34" spans="2:7" hidden="1" x14ac:dyDescent="0.3">
      <c r="B34" s="3"/>
      <c r="C34" s="2" t="s">
        <v>22</v>
      </c>
      <c r="D34" s="3"/>
      <c r="E34" s="3"/>
      <c r="F34" s="3"/>
      <c r="G34" s="4">
        <v>0</v>
      </c>
    </row>
    <row r="35" spans="2:7" hidden="1" x14ac:dyDescent="0.3">
      <c r="B35" s="3"/>
      <c r="C35" s="3" t="s">
        <v>4</v>
      </c>
      <c r="D35" s="3"/>
      <c r="E35" s="3"/>
      <c r="F35" s="3"/>
      <c r="G35" s="4">
        <v>1</v>
      </c>
    </row>
    <row r="36" spans="2:7" hidden="1" x14ac:dyDescent="0.3">
      <c r="B36" s="3"/>
      <c r="C36" s="3" t="s">
        <v>23</v>
      </c>
      <c r="D36" s="3"/>
      <c r="E36" s="3"/>
      <c r="F36" s="3"/>
      <c r="G36" s="4">
        <v>5000</v>
      </c>
    </row>
    <row r="37" spans="2:7" hidden="1" x14ac:dyDescent="0.3">
      <c r="B37" s="9"/>
      <c r="C37" s="9"/>
      <c r="D37" s="9"/>
      <c r="E37" s="10" t="s">
        <v>14</v>
      </c>
      <c r="F37" s="9"/>
      <c r="G37" s="4">
        <f>G33*G34*G35/G36</f>
        <v>0</v>
      </c>
    </row>
    <row r="38" spans="2:7" hidden="1" x14ac:dyDescent="0.3">
      <c r="B38" s="3"/>
      <c r="C38" s="3"/>
      <c r="D38" s="3"/>
      <c r="E38" s="3"/>
      <c r="F38" s="3"/>
      <c r="G38" s="4"/>
    </row>
    <row r="39" spans="2:7" x14ac:dyDescent="0.3">
      <c r="B39" s="11" t="s">
        <v>49</v>
      </c>
      <c r="C39" s="12"/>
      <c r="D39" s="12"/>
      <c r="E39" s="13"/>
      <c r="F39" s="12"/>
      <c r="G39" s="4">
        <f>G5*1000</f>
        <v>0</v>
      </c>
    </row>
    <row r="40" spans="2:7" x14ac:dyDescent="0.3">
      <c r="B40" s="3"/>
      <c r="C40" s="3" t="s">
        <v>25</v>
      </c>
      <c r="D40" s="3"/>
      <c r="E40" s="3"/>
      <c r="F40" s="3"/>
      <c r="G40" s="4">
        <v>12</v>
      </c>
    </row>
    <row r="41" spans="2:7" x14ac:dyDescent="0.3">
      <c r="B41" s="12"/>
      <c r="C41" s="12" t="s">
        <v>26</v>
      </c>
      <c r="D41" s="12"/>
      <c r="E41" s="3"/>
      <c r="F41" s="12"/>
      <c r="G41" s="4">
        <v>730</v>
      </c>
    </row>
    <row r="42" spans="2:7" x14ac:dyDescent="0.3">
      <c r="B42" s="12"/>
      <c r="C42" s="12" t="s">
        <v>36</v>
      </c>
      <c r="D42" s="12"/>
      <c r="E42" s="3"/>
      <c r="F42" s="12"/>
      <c r="G42" s="4">
        <v>8</v>
      </c>
    </row>
    <row r="43" spans="2:7" x14ac:dyDescent="0.3">
      <c r="B43" s="9"/>
      <c r="C43" s="9"/>
      <c r="D43" s="9"/>
      <c r="E43" s="10" t="s">
        <v>14</v>
      </c>
      <c r="F43" s="9"/>
      <c r="G43" s="4">
        <f>G39/G40/G41/G42</f>
        <v>0</v>
      </c>
    </row>
    <row r="44" spans="2:7" x14ac:dyDescent="0.3">
      <c r="B44" s="6" t="s">
        <v>78</v>
      </c>
      <c r="C44" s="3"/>
      <c r="D44" s="3"/>
      <c r="E44" s="3"/>
      <c r="F44" s="3"/>
      <c r="G44" s="4"/>
    </row>
    <row r="45" spans="2:7" x14ac:dyDescent="0.3">
      <c r="B45" s="3"/>
      <c r="C45" s="2" t="s">
        <v>82</v>
      </c>
      <c r="D45" s="3"/>
      <c r="E45" s="3"/>
      <c r="F45" s="3"/>
      <c r="G45" s="65"/>
    </row>
    <row r="46" spans="2:7" x14ac:dyDescent="0.3">
      <c r="B46" s="3"/>
      <c r="C46" s="2" t="s">
        <v>80</v>
      </c>
      <c r="D46" s="3"/>
      <c r="E46" s="3"/>
      <c r="F46" s="3"/>
      <c r="G46" s="65"/>
    </row>
    <row r="47" spans="2:7" x14ac:dyDescent="0.3">
      <c r="B47" s="3"/>
      <c r="C47" s="2" t="s">
        <v>81</v>
      </c>
      <c r="D47" s="3"/>
      <c r="E47" s="3"/>
      <c r="F47" s="3"/>
      <c r="G47" s="65"/>
    </row>
    <row r="48" spans="2:7" x14ac:dyDescent="0.3">
      <c r="B48" s="3"/>
      <c r="C48" s="2"/>
      <c r="D48" s="3"/>
      <c r="E48" s="3"/>
      <c r="F48" s="3"/>
      <c r="G48" s="4"/>
    </row>
    <row r="49" spans="1:9" x14ac:dyDescent="0.3">
      <c r="B49" s="3"/>
      <c r="C49" s="3" t="s">
        <v>90</v>
      </c>
      <c r="D49" s="3"/>
      <c r="E49" s="3"/>
      <c r="F49" s="3"/>
      <c r="G49" s="4">
        <v>8760</v>
      </c>
    </row>
    <row r="50" spans="1:9" x14ac:dyDescent="0.3">
      <c r="B50" s="9"/>
      <c r="C50" s="9"/>
      <c r="D50" s="9"/>
      <c r="E50" s="10" t="s">
        <v>14</v>
      </c>
      <c r="F50" s="9"/>
      <c r="G50" s="4">
        <f>(G45+G46+G47)/G49</f>
        <v>0</v>
      </c>
    </row>
    <row r="51" spans="1:9" x14ac:dyDescent="0.3">
      <c r="B51" s="3"/>
      <c r="C51" s="3"/>
      <c r="D51" s="3"/>
      <c r="E51" s="3"/>
      <c r="F51" s="3"/>
      <c r="G51" s="4"/>
    </row>
    <row r="52" spans="1:9" x14ac:dyDescent="0.3">
      <c r="B52" s="6"/>
      <c r="C52" s="15" t="s">
        <v>27</v>
      </c>
      <c r="D52" s="3"/>
      <c r="E52" s="3"/>
      <c r="F52" s="3"/>
      <c r="G52" s="16">
        <f>G43+G37+G31+G24+G19+G10+G50</f>
        <v>0</v>
      </c>
    </row>
    <row r="53" spans="1:9" x14ac:dyDescent="0.3">
      <c r="B53" s="3"/>
      <c r="C53" s="3" t="s">
        <v>141</v>
      </c>
      <c r="D53" s="77"/>
      <c r="E53" s="3"/>
      <c r="F53" s="3"/>
      <c r="G53" s="17">
        <f>G52*D53%</f>
        <v>0</v>
      </c>
    </row>
    <row r="54" spans="1:9" x14ac:dyDescent="0.3">
      <c r="B54" s="3"/>
      <c r="C54" s="3" t="s">
        <v>142</v>
      </c>
      <c r="D54" s="77"/>
      <c r="E54" s="3"/>
      <c r="F54" s="3"/>
      <c r="G54" s="18">
        <f>(G52+G53)*D54%</f>
        <v>0</v>
      </c>
    </row>
    <row r="55" spans="1:9" x14ac:dyDescent="0.3">
      <c r="B55" s="3"/>
      <c r="C55" s="19"/>
      <c r="D55" s="19"/>
      <c r="E55" s="19"/>
      <c r="F55" s="19"/>
      <c r="G55" s="18"/>
    </row>
    <row r="56" spans="1:9" x14ac:dyDescent="0.3">
      <c r="B56" s="3"/>
      <c r="C56" s="19" t="s">
        <v>79</v>
      </c>
      <c r="D56" s="19"/>
      <c r="E56" s="19"/>
      <c r="F56" s="19"/>
      <c r="G56" s="18">
        <f>G52+G53+G54</f>
        <v>0</v>
      </c>
    </row>
    <row r="57" spans="1:9" ht="15" customHeight="1" x14ac:dyDescent="0.3">
      <c r="B57" s="81" t="s">
        <v>138</v>
      </c>
      <c r="C57" s="81"/>
      <c r="D57" s="81"/>
      <c r="E57" s="81"/>
      <c r="F57" s="81"/>
      <c r="G57" s="81"/>
      <c r="H57" s="69"/>
      <c r="I57" s="69"/>
    </row>
    <row r="58" spans="1:9" ht="15" customHeight="1" x14ac:dyDescent="0.3">
      <c r="B58" s="79"/>
      <c r="C58" s="79"/>
      <c r="D58" s="79"/>
      <c r="E58" s="79"/>
      <c r="F58" s="79"/>
      <c r="G58" s="79"/>
      <c r="H58" s="69"/>
      <c r="I58" s="69"/>
    </row>
    <row r="59" spans="1:9" ht="15.6" x14ac:dyDescent="0.3">
      <c r="A59" s="55"/>
      <c r="B59" s="57"/>
      <c r="C59" s="57"/>
      <c r="D59" s="58"/>
      <c r="E59" s="55"/>
      <c r="F59" s="55"/>
      <c r="G59" s="59"/>
    </row>
    <row r="60" spans="1:9" ht="15.6" x14ac:dyDescent="0.3">
      <c r="A60" s="55"/>
      <c r="B60" s="57"/>
      <c r="C60" s="57"/>
      <c r="D60" s="59"/>
      <c r="E60" s="55"/>
      <c r="F60" s="59"/>
      <c r="G60" s="59"/>
    </row>
    <row r="61" spans="1:9" ht="15.6" x14ac:dyDescent="0.3">
      <c r="A61" s="61"/>
      <c r="B61" s="60"/>
      <c r="C61" s="55"/>
      <c r="D61" s="58"/>
      <c r="E61" s="56"/>
      <c r="F61" s="55"/>
      <c r="G61" s="55"/>
    </row>
    <row r="62" spans="1:9" ht="15.6" x14ac:dyDescent="0.3">
      <c r="A62" s="61"/>
      <c r="B62" s="60"/>
      <c r="C62" s="55"/>
      <c r="D62" s="60"/>
      <c r="E62" s="55"/>
      <c r="F62" s="60"/>
      <c r="G62" s="62"/>
    </row>
  </sheetData>
  <mergeCells count="1">
    <mergeCell ref="B57:G58"/>
  </mergeCells>
  <pageMargins left="0.7" right="0.7" top="0.75" bottom="0.75" header="0.3" footer="0.3"/>
  <pageSetup paperSize="9" scale="96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J58"/>
  <sheetViews>
    <sheetView view="pageBreakPreview" topLeftCell="A28" zoomScale="85" zoomScaleNormal="100" zoomScaleSheetLayoutView="85" workbookViewId="0">
      <selection activeCell="M50" sqref="M50"/>
    </sheetView>
  </sheetViews>
  <sheetFormatPr defaultRowHeight="14.4" x14ac:dyDescent="0.3"/>
  <cols>
    <col min="2" max="2" width="15.109375" customWidth="1"/>
    <col min="3" max="3" width="11" customWidth="1"/>
    <col min="4" max="4" width="10.44140625" customWidth="1"/>
    <col min="7" max="7" width="19.6640625" style="20" customWidth="1"/>
  </cols>
  <sheetData>
    <row r="2" spans="2:7" x14ac:dyDescent="0.3">
      <c r="B2" s="6" t="s">
        <v>0</v>
      </c>
      <c r="C2" s="3"/>
      <c r="D2" s="3"/>
      <c r="E2" s="3"/>
      <c r="F2" s="19"/>
      <c r="G2" s="21" t="s">
        <v>41</v>
      </c>
    </row>
    <row r="3" spans="2:7" x14ac:dyDescent="0.3">
      <c r="B3" s="22"/>
      <c r="C3" s="22"/>
      <c r="D3" s="22"/>
      <c r="E3" s="22"/>
      <c r="F3" s="22"/>
      <c r="G3" s="23"/>
    </row>
    <row r="4" spans="2:7" x14ac:dyDescent="0.3">
      <c r="B4" s="24" t="s">
        <v>50</v>
      </c>
      <c r="C4" s="25"/>
      <c r="D4" s="24"/>
      <c r="E4" s="25"/>
      <c r="F4" s="25"/>
      <c r="G4" s="4"/>
    </row>
    <row r="5" spans="2:7" x14ac:dyDescent="0.3">
      <c r="B5" s="12"/>
      <c r="C5" s="26" t="s">
        <v>1</v>
      </c>
      <c r="D5" s="12"/>
      <c r="E5" s="12"/>
      <c r="F5" s="12"/>
      <c r="G5" s="65"/>
    </row>
    <row r="6" spans="2:7" x14ac:dyDescent="0.3">
      <c r="B6" s="6" t="s">
        <v>44</v>
      </c>
      <c r="C6" s="3"/>
      <c r="D6" s="3"/>
      <c r="E6" s="3"/>
      <c r="F6" s="3"/>
      <c r="G6" s="4"/>
    </row>
    <row r="7" spans="2:7" x14ac:dyDescent="0.3">
      <c r="B7" s="3"/>
      <c r="C7" s="2" t="s">
        <v>3</v>
      </c>
      <c r="D7" s="3"/>
      <c r="E7" s="3"/>
      <c r="F7" s="3"/>
      <c r="G7" s="65"/>
    </row>
    <row r="8" spans="2:7" x14ac:dyDescent="0.3">
      <c r="B8" s="3"/>
      <c r="C8" s="3" t="s">
        <v>4</v>
      </c>
      <c r="D8" s="3"/>
      <c r="E8" s="3"/>
      <c r="F8" s="3"/>
      <c r="G8" s="4">
        <v>1</v>
      </c>
    </row>
    <row r="9" spans="2:7" x14ac:dyDescent="0.3">
      <c r="B9" s="3"/>
      <c r="C9" s="2" t="s">
        <v>5</v>
      </c>
      <c r="D9" s="3"/>
      <c r="E9" s="3"/>
      <c r="F9" s="3"/>
      <c r="G9" s="4">
        <v>6</v>
      </c>
    </row>
    <row r="10" spans="2:7" x14ac:dyDescent="0.3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3">
      <c r="B11" s="6" t="s">
        <v>45</v>
      </c>
      <c r="C11" s="3"/>
      <c r="D11" s="3"/>
      <c r="E11" s="3"/>
      <c r="F11" s="3"/>
      <c r="G11" s="4"/>
    </row>
    <row r="12" spans="2:7" x14ac:dyDescent="0.3">
      <c r="B12" s="3" t="s">
        <v>42</v>
      </c>
      <c r="C12" s="2" t="s">
        <v>6</v>
      </c>
      <c r="D12" s="3"/>
      <c r="E12" s="3"/>
      <c r="F12" s="3"/>
      <c r="G12" s="4">
        <f>15/400*100</f>
        <v>3.75</v>
      </c>
    </row>
    <row r="13" spans="2:7" x14ac:dyDescent="0.3">
      <c r="B13" s="3"/>
      <c r="C13" s="2" t="s">
        <v>8</v>
      </c>
      <c r="D13" s="3"/>
      <c r="E13" s="3"/>
      <c r="F13" s="3"/>
      <c r="G13" s="65"/>
    </row>
    <row r="14" spans="2:7" x14ac:dyDescent="0.3">
      <c r="B14" s="3"/>
      <c r="C14" s="3" t="s">
        <v>4</v>
      </c>
      <c r="D14" s="3"/>
      <c r="E14" s="3"/>
      <c r="F14" s="3"/>
      <c r="G14" s="4">
        <v>1</v>
      </c>
    </row>
    <row r="15" spans="2:7" x14ac:dyDescent="0.3">
      <c r="B15" s="3"/>
      <c r="C15" s="3"/>
      <c r="D15" s="3"/>
      <c r="E15" s="6" t="s">
        <v>2</v>
      </c>
      <c r="F15" s="3"/>
      <c r="G15" s="4">
        <f>(G12*G13)/100</f>
        <v>0</v>
      </c>
    </row>
    <row r="16" spans="2:7" x14ac:dyDescent="0.3">
      <c r="B16" s="6" t="s">
        <v>46</v>
      </c>
      <c r="C16" s="3"/>
      <c r="D16" s="3"/>
      <c r="E16" s="3"/>
      <c r="F16" s="3"/>
      <c r="G16" s="4"/>
    </row>
    <row r="17" spans="2:7" x14ac:dyDescent="0.3">
      <c r="B17" s="3"/>
      <c r="C17" s="3" t="s">
        <v>11</v>
      </c>
      <c r="D17" s="3"/>
      <c r="E17" s="3"/>
      <c r="F17" s="3"/>
      <c r="G17" s="4">
        <v>1</v>
      </c>
    </row>
    <row r="18" spans="2:7" x14ac:dyDescent="0.3">
      <c r="B18" s="3"/>
      <c r="C18" s="2" t="s">
        <v>12</v>
      </c>
      <c r="D18" s="3"/>
      <c r="E18" s="3"/>
      <c r="F18" s="3"/>
      <c r="G18" s="67"/>
    </row>
    <row r="19" spans="2:7" x14ac:dyDescent="0.3">
      <c r="B19" s="3"/>
      <c r="C19" s="8" t="s">
        <v>13</v>
      </c>
      <c r="D19" s="3"/>
      <c r="E19" s="3"/>
      <c r="F19" s="3"/>
      <c r="G19" s="4">
        <v>2.25</v>
      </c>
    </row>
    <row r="20" spans="2:7" x14ac:dyDescent="0.3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x14ac:dyDescent="0.3">
      <c r="B21" s="6" t="s">
        <v>47</v>
      </c>
      <c r="C21" s="3"/>
      <c r="D21" s="3"/>
      <c r="E21" s="3"/>
      <c r="F21" s="3"/>
      <c r="G21" s="4"/>
    </row>
    <row r="22" spans="2:7" x14ac:dyDescent="0.3">
      <c r="B22" s="3"/>
      <c r="C22" s="2" t="s">
        <v>15</v>
      </c>
      <c r="D22" s="3"/>
      <c r="E22" s="3"/>
      <c r="F22" s="3"/>
      <c r="G22" s="4">
        <v>2</v>
      </c>
    </row>
    <row r="23" spans="2:7" x14ac:dyDescent="0.3">
      <c r="B23" s="3"/>
      <c r="C23" s="3" t="s">
        <v>16</v>
      </c>
      <c r="D23" s="3"/>
      <c r="E23" s="3"/>
      <c r="F23" s="3"/>
      <c r="G23" s="4">
        <v>2</v>
      </c>
    </row>
    <row r="24" spans="2:7" x14ac:dyDescent="0.3">
      <c r="B24" s="3"/>
      <c r="C24" s="3" t="s">
        <v>17</v>
      </c>
      <c r="D24" s="3"/>
      <c r="E24" s="3"/>
      <c r="F24" s="3"/>
      <c r="G24" s="65"/>
    </row>
    <row r="25" spans="2:7" x14ac:dyDescent="0.3">
      <c r="B25" s="3"/>
      <c r="C25" s="3" t="s">
        <v>18</v>
      </c>
      <c r="D25" s="3"/>
      <c r="E25" s="3"/>
      <c r="F25" s="3"/>
      <c r="G25" s="65"/>
    </row>
    <row r="26" spans="2:7" x14ac:dyDescent="0.3">
      <c r="B26" s="3"/>
      <c r="C26" s="8" t="s">
        <v>19</v>
      </c>
      <c r="D26" s="3"/>
      <c r="E26" s="3"/>
      <c r="F26" s="3"/>
      <c r="G26" s="4">
        <v>5000</v>
      </c>
    </row>
    <row r="27" spans="2:7" x14ac:dyDescent="0.3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x14ac:dyDescent="0.3">
      <c r="B28" s="6" t="s">
        <v>48</v>
      </c>
      <c r="C28" s="3"/>
      <c r="D28" s="3"/>
      <c r="E28" s="3"/>
      <c r="F28" s="3"/>
      <c r="G28" s="4"/>
    </row>
    <row r="29" spans="2:7" x14ac:dyDescent="0.3">
      <c r="B29" s="3"/>
      <c r="C29" s="3" t="s">
        <v>21</v>
      </c>
      <c r="D29" s="3"/>
      <c r="E29" s="3"/>
      <c r="F29" s="3"/>
      <c r="G29" s="4">
        <v>1</v>
      </c>
    </row>
    <row r="30" spans="2:7" x14ac:dyDescent="0.3">
      <c r="B30" s="3"/>
      <c r="C30" s="2" t="s">
        <v>22</v>
      </c>
      <c r="D30" s="3"/>
      <c r="E30" s="3"/>
      <c r="F30" s="3"/>
      <c r="G30" s="65"/>
    </row>
    <row r="31" spans="2:7" x14ac:dyDescent="0.3">
      <c r="B31" s="3"/>
      <c r="C31" s="3" t="s">
        <v>4</v>
      </c>
      <c r="D31" s="3"/>
      <c r="E31" s="3"/>
      <c r="F31" s="3"/>
      <c r="G31" s="4">
        <v>1</v>
      </c>
    </row>
    <row r="32" spans="2:7" x14ac:dyDescent="0.3">
      <c r="B32" s="3"/>
      <c r="C32" s="3" t="s">
        <v>23</v>
      </c>
      <c r="D32" s="3"/>
      <c r="E32" s="3"/>
      <c r="F32" s="3"/>
      <c r="G32" s="4">
        <v>5000</v>
      </c>
    </row>
    <row r="33" spans="2:7" x14ac:dyDescent="0.3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7" x14ac:dyDescent="0.3">
      <c r="B34" s="3"/>
      <c r="C34" s="3"/>
      <c r="D34" s="3"/>
      <c r="E34" s="3"/>
      <c r="F34" s="3"/>
      <c r="G34" s="4"/>
    </row>
    <row r="35" spans="2:7" x14ac:dyDescent="0.3">
      <c r="B35" s="11" t="s">
        <v>49</v>
      </c>
      <c r="C35" s="12"/>
      <c r="D35" s="12"/>
      <c r="E35" s="13"/>
      <c r="F35" s="12"/>
      <c r="G35" s="4">
        <f>G5*1000</f>
        <v>0</v>
      </c>
    </row>
    <row r="36" spans="2:7" x14ac:dyDescent="0.3">
      <c r="B36" s="3"/>
      <c r="C36" s="3" t="s">
        <v>25</v>
      </c>
      <c r="D36" s="3"/>
      <c r="E36" s="3"/>
      <c r="F36" s="3"/>
      <c r="G36" s="4">
        <v>12</v>
      </c>
    </row>
    <row r="37" spans="2:7" x14ac:dyDescent="0.3">
      <c r="B37" s="12"/>
      <c r="C37" s="12" t="s">
        <v>26</v>
      </c>
      <c r="D37" s="12"/>
      <c r="E37" s="3"/>
      <c r="F37" s="12"/>
      <c r="G37" s="4">
        <v>730</v>
      </c>
    </row>
    <row r="38" spans="2:7" x14ac:dyDescent="0.3">
      <c r="B38" s="12"/>
      <c r="C38" s="12" t="s">
        <v>36</v>
      </c>
      <c r="D38" s="12"/>
      <c r="E38" s="3"/>
      <c r="F38" s="12"/>
      <c r="G38" s="4">
        <v>8</v>
      </c>
    </row>
    <row r="39" spans="2:7" x14ac:dyDescent="0.3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7" x14ac:dyDescent="0.3">
      <c r="B40" s="6" t="s">
        <v>78</v>
      </c>
      <c r="C40" s="3"/>
      <c r="D40" s="3"/>
      <c r="E40" s="3"/>
      <c r="F40" s="3"/>
      <c r="G40" s="4"/>
    </row>
    <row r="41" spans="2:7" x14ac:dyDescent="0.3">
      <c r="B41" s="3"/>
      <c r="C41" s="2" t="s">
        <v>82</v>
      </c>
      <c r="D41" s="3"/>
      <c r="E41" s="3"/>
      <c r="F41" s="3"/>
      <c r="G41" s="65"/>
    </row>
    <row r="42" spans="2:7" x14ac:dyDescent="0.3">
      <c r="B42" s="3"/>
      <c r="C42" s="2" t="s">
        <v>80</v>
      </c>
      <c r="D42" s="3"/>
      <c r="E42" s="3"/>
      <c r="F42" s="3"/>
      <c r="G42" s="65"/>
    </row>
    <row r="43" spans="2:7" x14ac:dyDescent="0.3">
      <c r="B43" s="3"/>
      <c r="C43" s="2" t="s">
        <v>81</v>
      </c>
      <c r="D43" s="3"/>
      <c r="E43" s="3"/>
      <c r="F43" s="3"/>
      <c r="G43" s="65"/>
    </row>
    <row r="44" spans="2:7" x14ac:dyDescent="0.3">
      <c r="B44" s="3"/>
      <c r="C44" s="2"/>
      <c r="D44" s="3"/>
      <c r="E44" s="3"/>
      <c r="F44" s="3"/>
      <c r="G44" s="4"/>
    </row>
    <row r="45" spans="2:7" x14ac:dyDescent="0.3">
      <c r="B45" s="3"/>
      <c r="C45" s="3" t="s">
        <v>90</v>
      </c>
      <c r="D45" s="3"/>
      <c r="E45" s="3"/>
      <c r="F45" s="3"/>
      <c r="G45" s="4">
        <v>8760</v>
      </c>
    </row>
    <row r="46" spans="2:7" x14ac:dyDescent="0.3">
      <c r="B46" s="9"/>
      <c r="C46" s="9"/>
      <c r="D46" s="9"/>
      <c r="E46" s="10" t="s">
        <v>14</v>
      </c>
      <c r="F46" s="9"/>
      <c r="G46" s="4">
        <f>(G41+G42+G43)/G45</f>
        <v>0</v>
      </c>
    </row>
    <row r="47" spans="2:7" x14ac:dyDescent="0.3">
      <c r="B47" s="3"/>
      <c r="C47" s="3"/>
      <c r="D47" s="3"/>
      <c r="E47" s="3"/>
      <c r="F47" s="3"/>
      <c r="G47" s="4"/>
    </row>
    <row r="48" spans="2:7" x14ac:dyDescent="0.3">
      <c r="B48" s="6"/>
      <c r="C48" s="15" t="s">
        <v>27</v>
      </c>
      <c r="D48" s="3"/>
      <c r="E48" s="3"/>
      <c r="F48" s="3"/>
      <c r="G48" s="16">
        <f>G39+G33+G27+G20+G15+G10+G46</f>
        <v>0</v>
      </c>
    </row>
    <row r="49" spans="1:10" x14ac:dyDescent="0.3">
      <c r="B49" s="3"/>
      <c r="C49" s="3" t="s">
        <v>141</v>
      </c>
      <c r="D49" s="77"/>
      <c r="E49" s="3"/>
      <c r="F49" s="3"/>
      <c r="G49" s="17">
        <f>G48*D49%</f>
        <v>0</v>
      </c>
    </row>
    <row r="50" spans="1:10" x14ac:dyDescent="0.3">
      <c r="B50" s="3"/>
      <c r="C50" s="3" t="s">
        <v>142</v>
      </c>
      <c r="D50" s="77"/>
      <c r="E50" s="3"/>
      <c r="F50" s="3"/>
      <c r="G50" s="18">
        <f>(G48+G49)*D50%</f>
        <v>0</v>
      </c>
    </row>
    <row r="51" spans="1:10" x14ac:dyDescent="0.3">
      <c r="B51" s="3"/>
      <c r="C51" s="19"/>
      <c r="D51" s="19"/>
      <c r="E51" s="19"/>
      <c r="F51" s="19"/>
      <c r="G51" s="18"/>
    </row>
    <row r="52" spans="1:10" x14ac:dyDescent="0.3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10" ht="15" customHeight="1" x14ac:dyDescent="0.3">
      <c r="B53" s="81" t="s">
        <v>138</v>
      </c>
      <c r="C53" s="81"/>
      <c r="D53" s="81"/>
      <c r="E53" s="81"/>
      <c r="F53" s="81"/>
      <c r="G53" s="81"/>
      <c r="H53" s="71"/>
      <c r="I53" s="71"/>
      <c r="J53" s="71"/>
    </row>
    <row r="54" spans="1:10" ht="15.6" x14ac:dyDescent="0.3">
      <c r="A54" s="60"/>
      <c r="B54" s="79"/>
      <c r="C54" s="79"/>
      <c r="D54" s="79"/>
      <c r="E54" s="79"/>
      <c r="F54" s="79"/>
      <c r="G54" s="79"/>
      <c r="H54" s="71"/>
      <c r="I54" s="71"/>
      <c r="J54" s="71"/>
    </row>
    <row r="55" spans="1:10" ht="15.6" x14ac:dyDescent="0.3">
      <c r="A55" s="55"/>
      <c r="B55" s="57"/>
      <c r="C55" s="57"/>
      <c r="D55" s="58"/>
      <c r="E55" s="55"/>
      <c r="F55" s="55"/>
      <c r="G55" s="59"/>
    </row>
    <row r="56" spans="1:10" ht="15.6" x14ac:dyDescent="0.3">
      <c r="A56" s="55"/>
      <c r="B56" s="57"/>
      <c r="C56" s="57"/>
      <c r="D56" s="59"/>
      <c r="E56" s="55"/>
      <c r="F56" s="59"/>
      <c r="G56" s="59"/>
    </row>
    <row r="57" spans="1:10" ht="15.6" x14ac:dyDescent="0.3">
      <c r="A57" s="61"/>
      <c r="B57" s="60"/>
      <c r="C57" s="55"/>
      <c r="D57" s="58"/>
      <c r="E57" s="56"/>
      <c r="F57" s="55"/>
      <c r="G57" s="55"/>
    </row>
    <row r="58" spans="1:10" ht="15.6" x14ac:dyDescent="0.3">
      <c r="A58" s="61"/>
      <c r="B58" s="60"/>
      <c r="C58" s="55"/>
      <c r="D58" s="60"/>
      <c r="E58" s="55"/>
      <c r="F58" s="60"/>
      <c r="G58" s="62"/>
    </row>
  </sheetData>
  <mergeCells count="1">
    <mergeCell ref="B53:G54"/>
  </mergeCells>
  <pageMargins left="0.7" right="0.7" top="0.75" bottom="0.75" header="0.3" footer="0.3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J58"/>
  <sheetViews>
    <sheetView view="pageBreakPreview" topLeftCell="A31" zoomScale="60" zoomScaleNormal="100" workbookViewId="0">
      <selection activeCell="G51" sqref="G51"/>
    </sheetView>
  </sheetViews>
  <sheetFormatPr defaultRowHeight="14.4" x14ac:dyDescent="0.3"/>
  <cols>
    <col min="2" max="2" width="19.6640625" customWidth="1"/>
    <col min="3" max="3" width="12" customWidth="1"/>
    <col min="4" max="4" width="12.33203125" customWidth="1"/>
    <col min="5" max="5" width="11.6640625" customWidth="1"/>
    <col min="7" max="7" width="18.5546875" style="20" customWidth="1"/>
    <col min="8" max="8" width="10.88671875" customWidth="1"/>
    <col min="9" max="9" width="12" customWidth="1"/>
  </cols>
  <sheetData>
    <row r="2" spans="2:7" x14ac:dyDescent="0.3">
      <c r="B2" s="6" t="s">
        <v>0</v>
      </c>
      <c r="C2" s="3"/>
      <c r="D2" s="3"/>
      <c r="E2" s="78" t="s">
        <v>43</v>
      </c>
      <c r="F2" s="78"/>
      <c r="G2" s="78"/>
    </row>
    <row r="3" spans="2:7" x14ac:dyDescent="0.3">
      <c r="B3" s="22"/>
      <c r="C3" s="22"/>
      <c r="D3" s="22"/>
      <c r="E3" s="22"/>
      <c r="F3" s="22"/>
      <c r="G3" s="23"/>
    </row>
    <row r="4" spans="2:7" x14ac:dyDescent="0.3">
      <c r="B4" s="24" t="s">
        <v>50</v>
      </c>
      <c r="C4" s="25"/>
      <c r="D4" s="24"/>
      <c r="E4" s="25"/>
      <c r="F4" s="25"/>
      <c r="G4" s="4"/>
    </row>
    <row r="5" spans="2:7" x14ac:dyDescent="0.3">
      <c r="B5" s="12"/>
      <c r="C5" s="26" t="s">
        <v>1</v>
      </c>
      <c r="D5" s="12"/>
      <c r="E5" s="12"/>
      <c r="F5" s="12"/>
      <c r="G5" s="65"/>
    </row>
    <row r="6" spans="2:7" x14ac:dyDescent="0.3">
      <c r="B6" s="6" t="s">
        <v>44</v>
      </c>
      <c r="C6" s="3"/>
      <c r="D6" s="3"/>
      <c r="E6" s="3"/>
      <c r="F6" s="3"/>
      <c r="G6" s="4"/>
    </row>
    <row r="7" spans="2:7" x14ac:dyDescent="0.3">
      <c r="B7" s="3"/>
      <c r="C7" s="2" t="s">
        <v>3</v>
      </c>
      <c r="D7" s="3"/>
      <c r="E7" s="3"/>
      <c r="F7" s="3"/>
      <c r="G7" s="65"/>
    </row>
    <row r="8" spans="2:7" x14ac:dyDescent="0.3">
      <c r="B8" s="3"/>
      <c r="C8" s="3" t="s">
        <v>4</v>
      </c>
      <c r="D8" s="3"/>
      <c r="E8" s="3"/>
      <c r="F8" s="3"/>
      <c r="G8" s="4">
        <v>1</v>
      </c>
    </row>
    <row r="9" spans="2:7" x14ac:dyDescent="0.3">
      <c r="B9" s="3"/>
      <c r="C9" s="2" t="s">
        <v>5</v>
      </c>
      <c r="D9" s="3"/>
      <c r="E9" s="3"/>
      <c r="F9" s="3"/>
      <c r="G9" s="4">
        <v>20</v>
      </c>
    </row>
    <row r="10" spans="2:7" x14ac:dyDescent="0.3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3">
      <c r="B11" s="6" t="s">
        <v>45</v>
      </c>
      <c r="C11" s="3"/>
      <c r="D11" s="3"/>
      <c r="E11" s="3"/>
      <c r="F11" s="3"/>
      <c r="G11" s="4"/>
    </row>
    <row r="12" spans="2:7" x14ac:dyDescent="0.3">
      <c r="B12" s="3" t="s">
        <v>114</v>
      </c>
      <c r="C12" s="2" t="s">
        <v>6</v>
      </c>
      <c r="D12" s="3"/>
      <c r="E12" s="3"/>
      <c r="F12" s="3"/>
      <c r="G12" s="4">
        <f>40/1000*100</f>
        <v>4</v>
      </c>
    </row>
    <row r="13" spans="2:7" x14ac:dyDescent="0.3">
      <c r="B13" s="3"/>
      <c r="C13" s="2" t="s">
        <v>8</v>
      </c>
      <c r="D13" s="3"/>
      <c r="E13" s="3"/>
      <c r="F13" s="3"/>
      <c r="G13" s="65"/>
    </row>
    <row r="14" spans="2:7" x14ac:dyDescent="0.3">
      <c r="B14" s="3"/>
      <c r="C14" s="3" t="s">
        <v>4</v>
      </c>
      <c r="D14" s="3"/>
      <c r="E14" s="3"/>
      <c r="F14" s="3"/>
      <c r="G14" s="4">
        <v>1</v>
      </c>
    </row>
    <row r="15" spans="2:7" x14ac:dyDescent="0.3">
      <c r="B15" s="3"/>
      <c r="C15" s="3"/>
      <c r="D15" s="3"/>
      <c r="E15" s="6" t="s">
        <v>2</v>
      </c>
      <c r="F15" s="3"/>
      <c r="G15" s="4">
        <f>(G12*G13)/100</f>
        <v>0</v>
      </c>
    </row>
    <row r="16" spans="2:7" x14ac:dyDescent="0.3">
      <c r="B16" s="6" t="s">
        <v>46</v>
      </c>
      <c r="C16" s="3"/>
      <c r="D16" s="3"/>
      <c r="E16" s="3"/>
      <c r="F16" s="3"/>
      <c r="G16" s="4"/>
    </row>
    <row r="17" spans="2:7" x14ac:dyDescent="0.3">
      <c r="B17" s="3"/>
      <c r="C17" s="3" t="s">
        <v>11</v>
      </c>
      <c r="D17" s="3"/>
      <c r="E17" s="3"/>
      <c r="F17" s="3"/>
      <c r="G17" s="4">
        <v>2</v>
      </c>
    </row>
    <row r="18" spans="2:7" x14ac:dyDescent="0.3">
      <c r="B18" s="3"/>
      <c r="C18" s="2" t="s">
        <v>12</v>
      </c>
      <c r="D18" s="3"/>
      <c r="E18" s="3"/>
      <c r="F18" s="3"/>
      <c r="G18" s="67"/>
    </row>
    <row r="19" spans="2:7" x14ac:dyDescent="0.3">
      <c r="B19" s="3"/>
      <c r="C19" s="8" t="s">
        <v>13</v>
      </c>
      <c r="D19" s="3"/>
      <c r="E19" s="3"/>
      <c r="F19" s="3"/>
      <c r="G19" s="4">
        <v>2.25</v>
      </c>
    </row>
    <row r="20" spans="2:7" x14ac:dyDescent="0.3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x14ac:dyDescent="0.3">
      <c r="B21" s="6" t="s">
        <v>47</v>
      </c>
      <c r="C21" s="3"/>
      <c r="D21" s="3"/>
      <c r="E21" s="3"/>
      <c r="F21" s="3"/>
      <c r="G21" s="4"/>
    </row>
    <row r="22" spans="2:7" x14ac:dyDescent="0.3">
      <c r="B22" s="3"/>
      <c r="C22" s="2" t="s">
        <v>15</v>
      </c>
      <c r="D22" s="3"/>
      <c r="E22" s="3"/>
      <c r="F22" s="3"/>
      <c r="G22" s="4">
        <v>4</v>
      </c>
    </row>
    <row r="23" spans="2:7" x14ac:dyDescent="0.3">
      <c r="B23" s="3"/>
      <c r="C23" s="3" t="s">
        <v>16</v>
      </c>
      <c r="D23" s="3"/>
      <c r="E23" s="3"/>
      <c r="F23" s="3"/>
      <c r="G23" s="4">
        <v>8</v>
      </c>
    </row>
    <row r="24" spans="2:7" x14ac:dyDescent="0.3">
      <c r="B24" s="3"/>
      <c r="C24" s="3" t="s">
        <v>17</v>
      </c>
      <c r="D24" s="3"/>
      <c r="E24" s="3"/>
      <c r="F24" s="3"/>
      <c r="G24" s="65"/>
    </row>
    <row r="25" spans="2:7" x14ac:dyDescent="0.3">
      <c r="B25" s="3"/>
      <c r="C25" s="3" t="s">
        <v>18</v>
      </c>
      <c r="D25" s="3"/>
      <c r="E25" s="3"/>
      <c r="F25" s="3"/>
      <c r="G25" s="65"/>
    </row>
    <row r="26" spans="2:7" x14ac:dyDescent="0.3">
      <c r="B26" s="3"/>
      <c r="C26" s="8" t="s">
        <v>19</v>
      </c>
      <c r="D26" s="3"/>
      <c r="E26" s="3"/>
      <c r="F26" s="3"/>
      <c r="G26" s="4">
        <v>5000</v>
      </c>
    </row>
    <row r="27" spans="2:7" x14ac:dyDescent="0.3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x14ac:dyDescent="0.3">
      <c r="B28" s="6" t="s">
        <v>48</v>
      </c>
      <c r="C28" s="3"/>
      <c r="D28" s="3"/>
      <c r="E28" s="3"/>
      <c r="F28" s="3"/>
      <c r="G28" s="4"/>
    </row>
    <row r="29" spans="2:7" x14ac:dyDescent="0.3">
      <c r="B29" s="3"/>
      <c r="C29" s="3" t="s">
        <v>21</v>
      </c>
      <c r="D29" s="3"/>
      <c r="E29" s="3"/>
      <c r="F29" s="3"/>
      <c r="G29" s="4">
        <v>2</v>
      </c>
    </row>
    <row r="30" spans="2:7" x14ac:dyDescent="0.3">
      <c r="B30" s="3"/>
      <c r="C30" s="2" t="s">
        <v>22</v>
      </c>
      <c r="D30" s="3"/>
      <c r="E30" s="3"/>
      <c r="F30" s="3"/>
      <c r="G30" s="65"/>
    </row>
    <row r="31" spans="2:7" x14ac:dyDescent="0.3">
      <c r="B31" s="3"/>
      <c r="C31" s="3" t="s">
        <v>4</v>
      </c>
      <c r="D31" s="3"/>
      <c r="E31" s="3"/>
      <c r="F31" s="3"/>
      <c r="G31" s="4">
        <v>1</v>
      </c>
    </row>
    <row r="32" spans="2:7" x14ac:dyDescent="0.3">
      <c r="B32" s="3"/>
      <c r="C32" s="3" t="s">
        <v>23</v>
      </c>
      <c r="D32" s="3"/>
      <c r="E32" s="3"/>
      <c r="F32" s="3"/>
      <c r="G32" s="4">
        <v>5000</v>
      </c>
    </row>
    <row r="33" spans="2:9" x14ac:dyDescent="0.3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9" x14ac:dyDescent="0.3">
      <c r="B34" s="3"/>
      <c r="C34" s="3"/>
      <c r="D34" s="3"/>
      <c r="E34" s="3"/>
      <c r="F34" s="3"/>
      <c r="G34" s="4"/>
    </row>
    <row r="35" spans="2:9" x14ac:dyDescent="0.3">
      <c r="B35" s="11" t="s">
        <v>49</v>
      </c>
      <c r="C35" s="12"/>
      <c r="D35" s="12"/>
      <c r="E35" s="13"/>
      <c r="F35" s="12"/>
      <c r="G35" s="4">
        <f>G5*1000</f>
        <v>0</v>
      </c>
    </row>
    <row r="36" spans="2:9" x14ac:dyDescent="0.3">
      <c r="B36" s="3"/>
      <c r="C36" s="3" t="s">
        <v>25</v>
      </c>
      <c r="D36" s="3"/>
      <c r="E36" s="3"/>
      <c r="F36" s="3"/>
      <c r="G36" s="4">
        <v>12</v>
      </c>
    </row>
    <row r="37" spans="2:9" x14ac:dyDescent="0.3">
      <c r="B37" s="12"/>
      <c r="C37" s="12" t="s">
        <v>26</v>
      </c>
      <c r="D37" s="12"/>
      <c r="E37" s="3"/>
      <c r="F37" s="12"/>
      <c r="G37" s="4">
        <v>730</v>
      </c>
      <c r="I37" s="5"/>
    </row>
    <row r="38" spans="2:9" x14ac:dyDescent="0.3">
      <c r="B38" s="12"/>
      <c r="C38" s="12" t="s">
        <v>36</v>
      </c>
      <c r="D38" s="12"/>
      <c r="E38" s="3"/>
      <c r="F38" s="12"/>
      <c r="G38" s="4">
        <v>8</v>
      </c>
    </row>
    <row r="39" spans="2:9" x14ac:dyDescent="0.3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9" x14ac:dyDescent="0.3">
      <c r="B40" s="6" t="s">
        <v>78</v>
      </c>
      <c r="C40" s="3"/>
      <c r="D40" s="3"/>
      <c r="E40" s="3"/>
      <c r="F40" s="3"/>
      <c r="G40" s="4"/>
    </row>
    <row r="41" spans="2:9" x14ac:dyDescent="0.3">
      <c r="B41" s="3"/>
      <c r="C41" s="2" t="s">
        <v>82</v>
      </c>
      <c r="D41" s="3"/>
      <c r="E41" s="3"/>
      <c r="F41" s="3"/>
      <c r="G41" s="65"/>
    </row>
    <row r="42" spans="2:9" x14ac:dyDescent="0.3">
      <c r="B42" s="3"/>
      <c r="C42" s="2" t="s">
        <v>80</v>
      </c>
      <c r="D42" s="3"/>
      <c r="E42" s="3"/>
      <c r="F42" s="3"/>
      <c r="G42" s="65"/>
    </row>
    <row r="43" spans="2:9" x14ac:dyDescent="0.3">
      <c r="B43" s="3"/>
      <c r="C43" s="2" t="s">
        <v>81</v>
      </c>
      <c r="D43" s="3"/>
      <c r="E43" s="3"/>
      <c r="F43" s="3"/>
      <c r="G43" s="65"/>
    </row>
    <row r="44" spans="2:9" x14ac:dyDescent="0.3">
      <c r="B44" s="3"/>
      <c r="C44" s="2"/>
      <c r="D44" s="3"/>
      <c r="E44" s="3"/>
      <c r="F44" s="3"/>
      <c r="G44" s="4"/>
    </row>
    <row r="45" spans="2:9" x14ac:dyDescent="0.3">
      <c r="B45" s="3"/>
      <c r="C45" s="3" t="s">
        <v>90</v>
      </c>
      <c r="D45" s="3"/>
      <c r="E45" s="3"/>
      <c r="F45" s="3"/>
      <c r="G45" s="4">
        <v>8760</v>
      </c>
    </row>
    <row r="46" spans="2:9" x14ac:dyDescent="0.3">
      <c r="B46" s="9"/>
      <c r="C46" s="9"/>
      <c r="D46" s="9"/>
      <c r="E46" s="10" t="s">
        <v>14</v>
      </c>
      <c r="F46" s="9"/>
      <c r="G46" s="4">
        <f>(G41+G42+G43)/G45</f>
        <v>0</v>
      </c>
    </row>
    <row r="47" spans="2:9" x14ac:dyDescent="0.3">
      <c r="B47" s="3"/>
      <c r="C47" s="3"/>
      <c r="D47" s="3"/>
      <c r="E47" s="3"/>
      <c r="F47" s="3"/>
      <c r="G47" s="4"/>
    </row>
    <row r="48" spans="2:9" x14ac:dyDescent="0.3">
      <c r="B48" s="6"/>
      <c r="C48" s="15" t="s">
        <v>27</v>
      </c>
      <c r="D48" s="3"/>
      <c r="E48" s="3"/>
      <c r="F48" s="3"/>
      <c r="G48" s="16">
        <f>G39+G33+G27+G20+G15+G10+G46</f>
        <v>0</v>
      </c>
    </row>
    <row r="49" spans="1:10" x14ac:dyDescent="0.3">
      <c r="B49" s="3"/>
      <c r="C49" s="3" t="s">
        <v>141</v>
      </c>
      <c r="D49" s="77"/>
      <c r="E49" s="3"/>
      <c r="F49" s="3"/>
      <c r="G49" s="17">
        <f>G48*D49%</f>
        <v>0</v>
      </c>
    </row>
    <row r="50" spans="1:10" x14ac:dyDescent="0.3">
      <c r="B50" s="3"/>
      <c r="C50" s="3" t="s">
        <v>142</v>
      </c>
      <c r="D50" s="77"/>
      <c r="E50" s="3"/>
      <c r="F50" s="3"/>
      <c r="G50" s="18">
        <f>(G48+G49)*D50%</f>
        <v>0</v>
      </c>
    </row>
    <row r="51" spans="1:10" x14ac:dyDescent="0.3">
      <c r="B51" s="3"/>
      <c r="C51" s="19"/>
      <c r="D51" s="19"/>
      <c r="E51" s="19"/>
      <c r="F51" s="19"/>
      <c r="G51" s="18"/>
    </row>
    <row r="52" spans="1:10" x14ac:dyDescent="0.3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10" ht="15" customHeight="1" x14ac:dyDescent="0.3">
      <c r="B53" s="81" t="s">
        <v>138</v>
      </c>
      <c r="C53" s="81"/>
      <c r="D53" s="81"/>
      <c r="E53" s="81"/>
      <c r="F53" s="81"/>
      <c r="G53" s="81"/>
      <c r="H53" s="69"/>
      <c r="I53" s="69"/>
      <c r="J53" s="69"/>
    </row>
    <row r="54" spans="1:10" ht="15.6" x14ac:dyDescent="0.3">
      <c r="A54" s="60"/>
      <c r="B54" s="79"/>
      <c r="C54" s="79"/>
      <c r="D54" s="79"/>
      <c r="E54" s="79"/>
      <c r="F54" s="79"/>
      <c r="G54" s="79"/>
      <c r="H54" s="69"/>
      <c r="I54" s="69"/>
      <c r="J54" s="69"/>
    </row>
    <row r="55" spans="1:10" ht="15.6" x14ac:dyDescent="0.3">
      <c r="A55" s="55"/>
      <c r="B55" s="57"/>
      <c r="C55" s="57"/>
      <c r="D55" s="58"/>
      <c r="E55" s="55"/>
      <c r="F55" s="55"/>
      <c r="G55" s="59"/>
    </row>
    <row r="56" spans="1:10" ht="15.6" x14ac:dyDescent="0.3">
      <c r="A56" s="55"/>
      <c r="B56" s="57"/>
      <c r="C56" s="57"/>
      <c r="D56" s="59"/>
      <c r="E56" s="55"/>
      <c r="F56" s="59"/>
      <c r="G56" s="59"/>
    </row>
    <row r="57" spans="1:10" ht="15.6" x14ac:dyDescent="0.3">
      <c r="A57" s="61"/>
      <c r="B57" s="60"/>
      <c r="C57" s="55"/>
      <c r="D57" s="58"/>
      <c r="E57" s="56"/>
      <c r="F57" s="55"/>
      <c r="G57" s="55"/>
    </row>
    <row r="58" spans="1:10" ht="15.6" x14ac:dyDescent="0.3">
      <c r="A58" s="61"/>
      <c r="B58" s="60"/>
      <c r="C58" s="55"/>
      <c r="D58" s="60"/>
      <c r="E58" s="55"/>
      <c r="F58" s="60"/>
      <c r="G58" s="62"/>
    </row>
  </sheetData>
  <mergeCells count="2">
    <mergeCell ref="E2:G2"/>
    <mergeCell ref="B53:G54"/>
  </mergeCells>
  <pageMargins left="0.7" right="0.7" top="0.75" bottom="0.75" header="0.3" footer="0.3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J58"/>
  <sheetViews>
    <sheetView view="pageBreakPreview" topLeftCell="A25" zoomScaleNormal="100" zoomScaleSheetLayoutView="100" workbookViewId="0">
      <selection activeCell="G51" sqref="G51"/>
    </sheetView>
  </sheetViews>
  <sheetFormatPr defaultRowHeight="14.4" x14ac:dyDescent="0.3"/>
  <cols>
    <col min="2" max="2" width="14" customWidth="1"/>
    <col min="3" max="3" width="10.5546875" customWidth="1"/>
    <col min="4" max="4" width="10.44140625" customWidth="1"/>
    <col min="5" max="5" width="9.6640625" customWidth="1"/>
    <col min="7" max="7" width="14.44140625" style="20" bestFit="1" customWidth="1"/>
    <col min="8" max="8" width="10.6640625" customWidth="1"/>
    <col min="9" max="9" width="11.88671875" customWidth="1"/>
  </cols>
  <sheetData>
    <row r="2" spans="2:7" ht="15" customHeight="1" x14ac:dyDescent="0.3">
      <c r="B2" s="6" t="s">
        <v>0</v>
      </c>
      <c r="C2" s="6"/>
      <c r="D2" s="6"/>
      <c r="E2" s="82" t="s">
        <v>52</v>
      </c>
      <c r="F2" s="82"/>
      <c r="G2" s="82"/>
    </row>
    <row r="3" spans="2:7" x14ac:dyDescent="0.3">
      <c r="B3" s="3"/>
      <c r="C3" s="3"/>
      <c r="D3" s="3"/>
      <c r="E3" s="3"/>
      <c r="F3" s="3"/>
      <c r="G3" s="21"/>
    </row>
    <row r="4" spans="2:7" x14ac:dyDescent="0.3">
      <c r="B4" s="6" t="s">
        <v>84</v>
      </c>
      <c r="C4" s="3"/>
      <c r="D4" s="3"/>
      <c r="E4" s="3"/>
      <c r="F4" s="3"/>
      <c r="G4" s="4"/>
    </row>
    <row r="5" spans="2:7" x14ac:dyDescent="0.3">
      <c r="B5" s="12"/>
      <c r="C5" s="12" t="s">
        <v>77</v>
      </c>
      <c r="D5" s="12"/>
      <c r="E5" s="12"/>
      <c r="F5" s="12"/>
      <c r="G5" s="65"/>
    </row>
    <row r="6" spans="2:7" x14ac:dyDescent="0.3">
      <c r="B6" s="3"/>
      <c r="C6" s="3" t="s">
        <v>53</v>
      </c>
      <c r="D6" s="3" t="s">
        <v>54</v>
      </c>
      <c r="E6" s="3"/>
      <c r="F6" s="3"/>
      <c r="G6" s="4">
        <v>4000</v>
      </c>
    </row>
    <row r="7" spans="2:7" x14ac:dyDescent="0.3">
      <c r="B7" s="28"/>
      <c r="C7" s="28"/>
      <c r="D7" s="28"/>
      <c r="E7" s="29" t="s">
        <v>55</v>
      </c>
      <c r="F7" s="28"/>
      <c r="G7" s="65">
        <f>G5/G6/96*1000</f>
        <v>0</v>
      </c>
    </row>
    <row r="8" spans="2:7" x14ac:dyDescent="0.3">
      <c r="B8" s="6" t="s">
        <v>85</v>
      </c>
      <c r="C8" s="3"/>
      <c r="D8" s="3"/>
      <c r="E8" s="3"/>
      <c r="F8" s="3"/>
      <c r="G8" s="4"/>
    </row>
    <row r="9" spans="2:7" x14ac:dyDescent="0.3">
      <c r="B9" s="3"/>
      <c r="C9" s="3" t="s">
        <v>56</v>
      </c>
      <c r="D9" s="3"/>
      <c r="E9" s="3"/>
      <c r="F9" s="3"/>
      <c r="G9" s="4">
        <v>38</v>
      </c>
    </row>
    <row r="10" spans="2:7" x14ac:dyDescent="0.3">
      <c r="B10" s="3"/>
      <c r="C10" s="3" t="s">
        <v>57</v>
      </c>
      <c r="D10" s="3"/>
      <c r="E10" s="3"/>
      <c r="F10" s="3"/>
      <c r="G10" s="4">
        <v>1.24</v>
      </c>
    </row>
    <row r="11" spans="2:7" x14ac:dyDescent="0.3">
      <c r="B11" s="3"/>
      <c r="C11" s="3" t="s">
        <v>58</v>
      </c>
      <c r="D11" s="3"/>
      <c r="E11" s="3"/>
      <c r="F11" s="3"/>
      <c r="G11" s="65"/>
    </row>
    <row r="12" spans="2:7" x14ac:dyDescent="0.3">
      <c r="B12" s="3"/>
      <c r="C12" s="3" t="s">
        <v>4</v>
      </c>
      <c r="D12" s="3"/>
      <c r="E12" s="3"/>
      <c r="F12" s="3"/>
      <c r="G12" s="4">
        <f>'[1]LISTA  VARIABILE'!$D$12</f>
        <v>1</v>
      </c>
    </row>
    <row r="13" spans="2:7" x14ac:dyDescent="0.3">
      <c r="B13" s="28"/>
      <c r="C13" s="28"/>
      <c r="D13" s="28"/>
      <c r="E13" s="29" t="s">
        <v>55</v>
      </c>
      <c r="F13" s="28"/>
      <c r="G13" s="4">
        <f t="shared" ref="G13" si="0">G9*G10*G11*G12/100</f>
        <v>0</v>
      </c>
    </row>
    <row r="14" spans="2:7" x14ac:dyDescent="0.3">
      <c r="B14" s="6" t="s">
        <v>86</v>
      </c>
      <c r="C14" s="3"/>
      <c r="D14" s="3"/>
      <c r="E14" s="3"/>
      <c r="F14" s="3"/>
      <c r="G14" s="4"/>
    </row>
    <row r="15" spans="2:7" x14ac:dyDescent="0.3">
      <c r="B15" s="3" t="s">
        <v>59</v>
      </c>
      <c r="C15" s="3" t="s">
        <v>60</v>
      </c>
      <c r="D15" s="3"/>
      <c r="E15" s="3"/>
      <c r="F15" s="3"/>
      <c r="G15" s="4">
        <v>40</v>
      </c>
    </row>
    <row r="16" spans="2:7" x14ac:dyDescent="0.3">
      <c r="B16" s="3"/>
      <c r="C16" s="3" t="s">
        <v>62</v>
      </c>
      <c r="D16" s="3"/>
      <c r="E16" s="3"/>
      <c r="F16" s="3"/>
      <c r="G16" s="4">
        <v>20000</v>
      </c>
    </row>
    <row r="17" spans="2:7" x14ac:dyDescent="0.3">
      <c r="B17" s="3"/>
      <c r="C17" s="3" t="s">
        <v>4</v>
      </c>
      <c r="D17" s="3"/>
      <c r="E17" s="3"/>
      <c r="F17" s="3"/>
      <c r="G17" s="4">
        <f>'[1]LISTA  VARIABILE'!$D$12</f>
        <v>1</v>
      </c>
    </row>
    <row r="18" spans="2:7" x14ac:dyDescent="0.3">
      <c r="B18" s="3"/>
      <c r="C18" s="3" t="s">
        <v>63</v>
      </c>
      <c r="D18" s="3"/>
      <c r="E18" s="3"/>
      <c r="F18" s="3"/>
      <c r="G18" s="4">
        <v>0.25</v>
      </c>
    </row>
    <row r="19" spans="2:7" x14ac:dyDescent="0.3">
      <c r="B19" s="3"/>
      <c r="C19" s="3" t="s">
        <v>64</v>
      </c>
      <c r="D19" s="3" t="s">
        <v>65</v>
      </c>
      <c r="E19" s="3"/>
      <c r="F19" s="3"/>
      <c r="G19" s="66"/>
    </row>
    <row r="20" spans="2:7" x14ac:dyDescent="0.3">
      <c r="B20" s="28"/>
      <c r="C20" s="28"/>
      <c r="D20" s="28"/>
      <c r="E20" s="29" t="s">
        <v>55</v>
      </c>
      <c r="F20" s="28"/>
      <c r="G20" s="65">
        <f t="shared" ref="G20" si="1">(G15*G19*G17/G16)+(G18*G19*G17/100)</f>
        <v>0</v>
      </c>
    </row>
    <row r="21" spans="2:7" x14ac:dyDescent="0.3">
      <c r="B21" s="6" t="s">
        <v>46</v>
      </c>
      <c r="C21" s="3"/>
      <c r="D21" s="3"/>
      <c r="E21" s="3"/>
      <c r="F21" s="3"/>
      <c r="G21" s="4"/>
    </row>
    <row r="22" spans="2:7" x14ac:dyDescent="0.3">
      <c r="B22" s="3"/>
      <c r="C22" s="3" t="s">
        <v>66</v>
      </c>
      <c r="D22" s="3"/>
      <c r="E22" s="3"/>
      <c r="F22" s="3"/>
      <c r="G22" s="67"/>
    </row>
    <row r="23" spans="2:7" x14ac:dyDescent="0.3">
      <c r="B23" s="3"/>
      <c r="C23" s="3" t="s">
        <v>67</v>
      </c>
      <c r="D23" s="3"/>
      <c r="E23" s="3"/>
      <c r="F23" s="3"/>
      <c r="G23" s="7">
        <f>'[1]LISTA  VARIABILE'!$H$10</f>
        <v>1</v>
      </c>
    </row>
    <row r="24" spans="2:7" x14ac:dyDescent="0.3">
      <c r="B24" s="3"/>
      <c r="C24" s="8" t="s">
        <v>13</v>
      </c>
      <c r="D24" s="3"/>
      <c r="E24" s="3"/>
      <c r="F24" s="3"/>
      <c r="G24" s="4">
        <v>2.25</v>
      </c>
    </row>
    <row r="25" spans="2:7" x14ac:dyDescent="0.3">
      <c r="B25" s="28"/>
      <c r="C25" s="28"/>
      <c r="D25" s="28"/>
      <c r="E25" s="29" t="s">
        <v>68</v>
      </c>
      <c r="F25" s="28"/>
      <c r="G25" s="30">
        <f>(168*((G22*G23)+G22*G24%))/G6</f>
        <v>0</v>
      </c>
    </row>
    <row r="26" spans="2:7" x14ac:dyDescent="0.3">
      <c r="B26" s="6" t="s">
        <v>87</v>
      </c>
      <c r="C26" s="3"/>
      <c r="D26" s="3"/>
      <c r="E26" s="3"/>
      <c r="F26" s="3"/>
      <c r="G26" s="4"/>
    </row>
    <row r="27" spans="2:7" x14ac:dyDescent="0.3">
      <c r="B27" s="3"/>
      <c r="C27" s="3" t="s">
        <v>69</v>
      </c>
      <c r="D27" s="3"/>
      <c r="E27" s="3"/>
      <c r="F27" s="3"/>
      <c r="G27" s="4">
        <v>12</v>
      </c>
    </row>
    <row r="28" spans="2:7" x14ac:dyDescent="0.3">
      <c r="B28" s="3"/>
      <c r="C28" s="3" t="s">
        <v>70</v>
      </c>
      <c r="D28" s="3"/>
      <c r="E28" s="3"/>
      <c r="F28" s="3"/>
      <c r="G28" s="66"/>
    </row>
    <row r="29" spans="2:7" x14ac:dyDescent="0.3">
      <c r="B29" s="3"/>
      <c r="C29" s="3" t="s">
        <v>4</v>
      </c>
      <c r="D29" s="3"/>
      <c r="E29" s="3"/>
      <c r="F29" s="3"/>
      <c r="G29" s="4">
        <f>'[1]LISTA  VARIABILE'!$D$12</f>
        <v>1</v>
      </c>
    </row>
    <row r="30" spans="2:7" x14ac:dyDescent="0.3">
      <c r="B30" s="12"/>
      <c r="C30" s="12" t="s">
        <v>71</v>
      </c>
      <c r="D30" s="12"/>
      <c r="E30" s="12"/>
      <c r="F30" s="12"/>
      <c r="G30" s="4">
        <v>25000</v>
      </c>
    </row>
    <row r="31" spans="2:7" x14ac:dyDescent="0.3">
      <c r="B31" s="28"/>
      <c r="C31" s="28"/>
      <c r="D31" s="28"/>
      <c r="E31" s="29" t="s">
        <v>55</v>
      </c>
      <c r="F31" s="28"/>
      <c r="G31" s="4">
        <f t="shared" ref="G31" si="2">G27*G28*G29/G30</f>
        <v>0</v>
      </c>
    </row>
    <row r="32" spans="2:7" x14ac:dyDescent="0.3">
      <c r="B32" s="6" t="s">
        <v>48</v>
      </c>
      <c r="C32" s="3"/>
      <c r="D32" s="3"/>
      <c r="E32" s="3"/>
      <c r="F32" s="3"/>
      <c r="G32" s="4"/>
    </row>
    <row r="33" spans="2:7" x14ac:dyDescent="0.3">
      <c r="B33" s="3"/>
      <c r="C33" s="3" t="s">
        <v>72</v>
      </c>
      <c r="D33" s="3" t="s">
        <v>73</v>
      </c>
      <c r="E33" s="3"/>
      <c r="F33" s="3"/>
      <c r="G33" s="4">
        <v>2</v>
      </c>
    </row>
    <row r="34" spans="2:7" x14ac:dyDescent="0.3">
      <c r="B34" s="3"/>
      <c r="C34" s="3" t="s">
        <v>74</v>
      </c>
      <c r="D34" s="3"/>
      <c r="E34" s="3"/>
      <c r="F34" s="3"/>
      <c r="G34" s="65"/>
    </row>
    <row r="35" spans="2:7" x14ac:dyDescent="0.3">
      <c r="B35" s="3"/>
      <c r="C35" s="3" t="s">
        <v>4</v>
      </c>
      <c r="D35" s="3"/>
      <c r="E35" s="3"/>
      <c r="F35" s="3"/>
      <c r="G35" s="4">
        <f>'[1]LISTA  VARIABILE'!$D$12</f>
        <v>1</v>
      </c>
    </row>
    <row r="36" spans="2:7" x14ac:dyDescent="0.3">
      <c r="B36" s="12"/>
      <c r="C36" s="12" t="s">
        <v>71</v>
      </c>
      <c r="D36" s="12"/>
      <c r="E36" s="12"/>
      <c r="F36" s="12"/>
      <c r="G36" s="4">
        <v>60000</v>
      </c>
    </row>
    <row r="37" spans="2:7" x14ac:dyDescent="0.3">
      <c r="B37" s="28"/>
      <c r="C37" s="28"/>
      <c r="D37" s="28"/>
      <c r="E37" s="29" t="s">
        <v>55</v>
      </c>
      <c r="F37" s="28"/>
      <c r="G37" s="4">
        <f t="shared" ref="G37" si="3">G33*G34*G35/G36</f>
        <v>0</v>
      </c>
    </row>
    <row r="38" spans="2:7" x14ac:dyDescent="0.3">
      <c r="B38" s="3"/>
      <c r="C38" s="2" t="s">
        <v>75</v>
      </c>
      <c r="D38" s="3"/>
      <c r="E38" s="3"/>
      <c r="F38" s="3"/>
      <c r="G38" s="4">
        <v>30</v>
      </c>
    </row>
    <row r="39" spans="2:7" x14ac:dyDescent="0.3">
      <c r="B39" s="6" t="s">
        <v>88</v>
      </c>
      <c r="C39" s="3"/>
      <c r="D39" s="3"/>
      <c r="E39" s="3"/>
      <c r="F39" s="3"/>
      <c r="G39" s="4"/>
    </row>
    <row r="40" spans="2:7" x14ac:dyDescent="0.3">
      <c r="B40" s="3"/>
      <c r="C40" s="2" t="s">
        <v>82</v>
      </c>
      <c r="D40" s="3"/>
      <c r="E40" s="3"/>
      <c r="F40" s="3"/>
      <c r="G40" s="65"/>
    </row>
    <row r="41" spans="2:7" x14ac:dyDescent="0.3">
      <c r="B41" s="3"/>
      <c r="C41" s="2" t="s">
        <v>80</v>
      </c>
      <c r="D41" s="3"/>
      <c r="E41" s="3"/>
      <c r="F41" s="3"/>
      <c r="G41" s="65"/>
    </row>
    <row r="42" spans="2:7" x14ac:dyDescent="0.3">
      <c r="B42" s="3"/>
      <c r="C42" s="2" t="s">
        <v>81</v>
      </c>
      <c r="D42" s="3"/>
      <c r="E42" s="3"/>
      <c r="F42" s="3"/>
      <c r="G42" s="65"/>
    </row>
    <row r="43" spans="2:7" x14ac:dyDescent="0.3">
      <c r="B43" s="3"/>
      <c r="C43" s="2"/>
      <c r="D43" s="3"/>
      <c r="E43" s="3"/>
      <c r="F43" s="3"/>
      <c r="G43" s="4"/>
    </row>
    <row r="44" spans="2:7" x14ac:dyDescent="0.3">
      <c r="B44" s="3"/>
      <c r="C44" s="3" t="s">
        <v>115</v>
      </c>
      <c r="D44" s="3"/>
      <c r="E44" s="3"/>
      <c r="F44" s="3"/>
      <c r="G44" s="4"/>
    </row>
    <row r="45" spans="2:7" x14ac:dyDescent="0.3">
      <c r="B45" s="9"/>
      <c r="C45" s="9"/>
      <c r="D45" s="9"/>
      <c r="E45" s="10" t="s">
        <v>14</v>
      </c>
      <c r="F45" s="9"/>
      <c r="G45" s="4">
        <f>(G41+G42+G40)/4000</f>
        <v>0</v>
      </c>
    </row>
    <row r="46" spans="2:7" x14ac:dyDescent="0.3">
      <c r="B46" s="3"/>
      <c r="C46" s="3"/>
      <c r="D46" s="3"/>
      <c r="E46" s="3"/>
      <c r="F46" s="3"/>
      <c r="G46" s="4"/>
    </row>
    <row r="47" spans="2:7" x14ac:dyDescent="0.3">
      <c r="B47" s="3"/>
      <c r="C47" s="3"/>
      <c r="D47" s="3"/>
      <c r="E47" s="3"/>
      <c r="F47" s="3"/>
      <c r="G47" s="4"/>
    </row>
    <row r="48" spans="2:7" x14ac:dyDescent="0.3">
      <c r="B48" s="12"/>
      <c r="C48" s="11" t="s">
        <v>76</v>
      </c>
      <c r="D48" s="12"/>
      <c r="E48" s="12"/>
      <c r="F48" s="12"/>
      <c r="G48" s="31">
        <f>G7+G13+G20+G31+G37+G25+G45</f>
        <v>0</v>
      </c>
    </row>
    <row r="49" spans="1:10" x14ac:dyDescent="0.3">
      <c r="B49" s="3"/>
      <c r="C49" s="3" t="s">
        <v>141</v>
      </c>
      <c r="D49" s="77"/>
      <c r="E49" s="3"/>
      <c r="F49" s="3"/>
      <c r="G49" s="17">
        <f>G48*D49%</f>
        <v>0</v>
      </c>
    </row>
    <row r="50" spans="1:10" x14ac:dyDescent="0.3">
      <c r="B50" s="3"/>
      <c r="C50" s="3" t="s">
        <v>142</v>
      </c>
      <c r="D50" s="77"/>
      <c r="E50" s="3"/>
      <c r="F50" s="3"/>
      <c r="G50" s="18">
        <f>(G48+G49)*D50%</f>
        <v>0</v>
      </c>
    </row>
    <row r="51" spans="1:10" x14ac:dyDescent="0.3">
      <c r="B51" s="3"/>
      <c r="C51" s="19"/>
      <c r="D51" s="19"/>
      <c r="E51" s="19"/>
      <c r="F51" s="19"/>
      <c r="G51" s="18"/>
    </row>
    <row r="52" spans="1:10" x14ac:dyDescent="0.3">
      <c r="B52" s="3"/>
      <c r="C52" s="19" t="s">
        <v>92</v>
      </c>
      <c r="D52" s="19"/>
      <c r="E52" s="19"/>
      <c r="F52" s="19"/>
      <c r="G52" s="18">
        <f>G48+G49+G50</f>
        <v>0</v>
      </c>
    </row>
    <row r="53" spans="1:10" ht="15" customHeight="1" x14ac:dyDescent="0.3">
      <c r="B53" s="79" t="s">
        <v>138</v>
      </c>
      <c r="C53" s="79"/>
      <c r="D53" s="79"/>
      <c r="E53" s="79"/>
      <c r="F53" s="79"/>
      <c r="G53" s="79"/>
      <c r="H53" s="79"/>
      <c r="I53" s="69"/>
      <c r="J53" s="69"/>
    </row>
    <row r="54" spans="1:10" ht="15.6" x14ac:dyDescent="0.3">
      <c r="A54" s="60"/>
      <c r="B54" s="79"/>
      <c r="C54" s="79"/>
      <c r="D54" s="79"/>
      <c r="E54" s="79"/>
      <c r="F54" s="79"/>
      <c r="G54" s="79"/>
      <c r="H54" s="79"/>
      <c r="I54" s="69"/>
      <c r="J54" s="69"/>
    </row>
    <row r="55" spans="1:10" ht="15.6" x14ac:dyDescent="0.3">
      <c r="A55" s="55"/>
      <c r="B55" s="57"/>
      <c r="C55" s="57"/>
      <c r="D55" s="58"/>
      <c r="E55" s="55"/>
      <c r="F55" s="55"/>
      <c r="G55" s="59"/>
    </row>
    <row r="56" spans="1:10" ht="15.6" x14ac:dyDescent="0.3">
      <c r="A56" s="55"/>
      <c r="B56" s="57"/>
      <c r="C56" s="57"/>
      <c r="D56" s="59"/>
      <c r="E56" s="55"/>
      <c r="F56" s="59"/>
      <c r="G56" s="59"/>
    </row>
    <row r="57" spans="1:10" ht="15.6" x14ac:dyDescent="0.3">
      <c r="A57" s="61"/>
      <c r="B57" s="60"/>
      <c r="C57" s="55"/>
      <c r="D57" s="58"/>
      <c r="E57" s="56"/>
      <c r="F57" s="55"/>
      <c r="G57" s="55"/>
    </row>
    <row r="58" spans="1:10" ht="15.6" x14ac:dyDescent="0.3">
      <c r="A58" s="61"/>
      <c r="B58" s="60"/>
      <c r="C58" s="55"/>
      <c r="D58" s="60"/>
      <c r="E58" s="55"/>
      <c r="F58" s="60"/>
      <c r="G58" s="62"/>
    </row>
  </sheetData>
  <mergeCells count="2">
    <mergeCell ref="E2:G2"/>
    <mergeCell ref="B53:H54"/>
  </mergeCells>
  <pageMargins left="0.7" right="0.7" top="0.75" bottom="0.75" header="0.3" footer="0.3"/>
  <pageSetup paperSize="9"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J58"/>
  <sheetViews>
    <sheetView view="pageBreakPreview" zoomScaleNormal="100" zoomScaleSheetLayoutView="100" workbookViewId="0">
      <selection activeCell="G50" sqref="G50"/>
    </sheetView>
  </sheetViews>
  <sheetFormatPr defaultRowHeight="14.4" x14ac:dyDescent="0.3"/>
  <cols>
    <col min="2" max="2" width="15.109375" customWidth="1"/>
    <col min="4" max="4" width="10.5546875" customWidth="1"/>
    <col min="5" max="5" width="11.33203125" customWidth="1"/>
    <col min="7" max="7" width="26.33203125" style="20" customWidth="1"/>
  </cols>
  <sheetData>
    <row r="2" spans="2:8" x14ac:dyDescent="0.3">
      <c r="B2" s="6" t="s">
        <v>0</v>
      </c>
      <c r="C2" s="3"/>
      <c r="D2" s="3"/>
      <c r="E2" s="3"/>
      <c r="F2" s="19"/>
      <c r="G2" s="45" t="s">
        <v>52</v>
      </c>
      <c r="H2" s="44"/>
    </row>
    <row r="3" spans="2:8" x14ac:dyDescent="0.3">
      <c r="B3" s="22"/>
      <c r="C3" s="22"/>
      <c r="D3" s="22"/>
      <c r="E3" s="22"/>
      <c r="F3" s="22"/>
      <c r="G3" s="23"/>
    </row>
    <row r="4" spans="2:8" x14ac:dyDescent="0.3">
      <c r="B4" s="24" t="s">
        <v>50</v>
      </c>
      <c r="C4" s="25"/>
      <c r="D4" s="24"/>
      <c r="E4" s="25"/>
      <c r="F4" s="25"/>
      <c r="G4" s="4"/>
    </row>
    <row r="5" spans="2:8" x14ac:dyDescent="0.3">
      <c r="B5" s="12"/>
      <c r="C5" s="26" t="s">
        <v>1</v>
      </c>
      <c r="D5" s="12"/>
      <c r="E5" s="12"/>
      <c r="F5" s="12"/>
      <c r="G5" s="65"/>
    </row>
    <row r="6" spans="2:8" hidden="1" x14ac:dyDescent="0.3">
      <c r="B6" s="6" t="s">
        <v>44</v>
      </c>
      <c r="C6" s="3"/>
      <c r="D6" s="3"/>
      <c r="E6" s="3"/>
      <c r="F6" s="3"/>
      <c r="G6" s="4"/>
    </row>
    <row r="7" spans="2:8" hidden="1" x14ac:dyDescent="0.3">
      <c r="B7" s="3"/>
      <c r="C7" s="2" t="s">
        <v>3</v>
      </c>
      <c r="D7" s="3"/>
      <c r="E7" s="3"/>
      <c r="F7" s="3"/>
      <c r="G7" s="4">
        <v>0</v>
      </c>
    </row>
    <row r="8" spans="2:8" hidden="1" x14ac:dyDescent="0.3">
      <c r="B8" s="3"/>
      <c r="C8" s="3" t="s">
        <v>4</v>
      </c>
      <c r="D8" s="3"/>
      <c r="E8" s="3"/>
      <c r="F8" s="3"/>
      <c r="G8" s="4">
        <v>1</v>
      </c>
    </row>
    <row r="9" spans="2:8" hidden="1" x14ac:dyDescent="0.3">
      <c r="B9" s="3"/>
      <c r="C9" s="2" t="s">
        <v>5</v>
      </c>
      <c r="D9" s="3"/>
      <c r="E9" s="3"/>
      <c r="F9" s="3"/>
      <c r="G9" s="4">
        <v>15</v>
      </c>
    </row>
    <row r="10" spans="2:8" hidden="1" x14ac:dyDescent="0.3">
      <c r="B10" s="3"/>
      <c r="C10" s="3"/>
      <c r="D10" s="3"/>
      <c r="E10" s="6" t="s">
        <v>2</v>
      </c>
      <c r="F10" s="3"/>
      <c r="G10" s="4">
        <f>G9*G7</f>
        <v>0</v>
      </c>
    </row>
    <row r="11" spans="2:8" hidden="1" x14ac:dyDescent="0.3">
      <c r="B11" s="6" t="s">
        <v>45</v>
      </c>
      <c r="C11" s="3"/>
      <c r="D11" s="3"/>
      <c r="E11" s="3"/>
      <c r="F11" s="3"/>
      <c r="G11" s="4"/>
    </row>
    <row r="12" spans="2:8" hidden="1" x14ac:dyDescent="0.3">
      <c r="B12" s="3" t="s">
        <v>38</v>
      </c>
      <c r="C12" s="2" t="s">
        <v>6</v>
      </c>
      <c r="D12" s="3"/>
      <c r="E12" s="3"/>
      <c r="F12" s="3"/>
      <c r="G12" s="4">
        <f>0.003*100</f>
        <v>0.3</v>
      </c>
    </row>
    <row r="13" spans="2:8" hidden="1" x14ac:dyDescent="0.3">
      <c r="B13" s="3"/>
      <c r="C13" s="2" t="s">
        <v>8</v>
      </c>
      <c r="D13" s="3"/>
      <c r="E13" s="3"/>
      <c r="F13" s="3"/>
      <c r="G13" s="4">
        <v>0</v>
      </c>
    </row>
    <row r="14" spans="2:8" hidden="1" x14ac:dyDescent="0.3">
      <c r="B14" s="3"/>
      <c r="C14" s="3" t="s">
        <v>4</v>
      </c>
      <c r="D14" s="3"/>
      <c r="E14" s="3"/>
      <c r="F14" s="3"/>
      <c r="G14" s="4">
        <v>1</v>
      </c>
    </row>
    <row r="15" spans="2:8" hidden="1" x14ac:dyDescent="0.3">
      <c r="B15" s="3"/>
      <c r="C15" s="3"/>
      <c r="D15" s="3"/>
      <c r="E15" s="6" t="s">
        <v>2</v>
      </c>
      <c r="F15" s="3"/>
      <c r="G15" s="4">
        <f>(G12*G13)/100</f>
        <v>0</v>
      </c>
    </row>
    <row r="16" spans="2:8" x14ac:dyDescent="0.3">
      <c r="B16" s="6" t="s">
        <v>46</v>
      </c>
      <c r="C16" s="3"/>
      <c r="D16" s="3"/>
      <c r="E16" s="3"/>
      <c r="F16" s="3"/>
      <c r="G16" s="4"/>
    </row>
    <row r="17" spans="2:7" x14ac:dyDescent="0.3">
      <c r="B17" s="3"/>
      <c r="C17" s="3" t="s">
        <v>11</v>
      </c>
      <c r="D17" s="3"/>
      <c r="E17" s="3"/>
      <c r="F17" s="3"/>
      <c r="G17" s="4">
        <v>1</v>
      </c>
    </row>
    <row r="18" spans="2:7" x14ac:dyDescent="0.3">
      <c r="B18" s="3"/>
      <c r="C18" s="2" t="s">
        <v>12</v>
      </c>
      <c r="D18" s="3"/>
      <c r="E18" s="3"/>
      <c r="F18" s="3"/>
      <c r="G18" s="67"/>
    </row>
    <row r="19" spans="2:7" x14ac:dyDescent="0.3">
      <c r="B19" s="3"/>
      <c r="C19" s="8" t="s">
        <v>13</v>
      </c>
      <c r="D19" s="3"/>
      <c r="E19" s="3"/>
      <c r="F19" s="3"/>
      <c r="G19" s="4">
        <v>2.25</v>
      </c>
    </row>
    <row r="20" spans="2:7" x14ac:dyDescent="0.3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hidden="1" x14ac:dyDescent="0.3">
      <c r="B21" s="6" t="s">
        <v>47</v>
      </c>
      <c r="C21" s="3"/>
      <c r="D21" s="3"/>
      <c r="E21" s="3"/>
      <c r="F21" s="3"/>
      <c r="G21" s="4"/>
    </row>
    <row r="22" spans="2:7" hidden="1" x14ac:dyDescent="0.3">
      <c r="B22" s="3"/>
      <c r="C22" s="2" t="s">
        <v>15</v>
      </c>
      <c r="D22" s="3"/>
      <c r="E22" s="3"/>
      <c r="F22" s="3"/>
      <c r="G22" s="4">
        <v>2</v>
      </c>
    </row>
    <row r="23" spans="2:7" hidden="1" x14ac:dyDescent="0.3">
      <c r="B23" s="3"/>
      <c r="C23" s="3" t="s">
        <v>16</v>
      </c>
      <c r="D23" s="3"/>
      <c r="E23" s="3"/>
      <c r="F23" s="3"/>
      <c r="G23" s="4">
        <v>10</v>
      </c>
    </row>
    <row r="24" spans="2:7" hidden="1" x14ac:dyDescent="0.3">
      <c r="B24" s="3"/>
      <c r="C24" s="3" t="s">
        <v>17</v>
      </c>
      <c r="D24" s="3"/>
      <c r="E24" s="3"/>
      <c r="F24" s="3"/>
      <c r="G24" s="4">
        <v>0</v>
      </c>
    </row>
    <row r="25" spans="2:7" hidden="1" x14ac:dyDescent="0.3">
      <c r="B25" s="3"/>
      <c r="C25" s="3" t="s">
        <v>18</v>
      </c>
      <c r="D25" s="3"/>
      <c r="E25" s="3"/>
      <c r="F25" s="3"/>
      <c r="G25" s="4">
        <v>0</v>
      </c>
    </row>
    <row r="26" spans="2:7" hidden="1" x14ac:dyDescent="0.3">
      <c r="B26" s="3"/>
      <c r="C26" s="8" t="s">
        <v>19</v>
      </c>
      <c r="D26" s="3"/>
      <c r="E26" s="3"/>
      <c r="F26" s="3"/>
      <c r="G26" s="4">
        <v>5000</v>
      </c>
    </row>
    <row r="27" spans="2:7" hidden="1" x14ac:dyDescent="0.3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hidden="1" x14ac:dyDescent="0.3">
      <c r="B28" s="6" t="s">
        <v>48</v>
      </c>
      <c r="C28" s="3"/>
      <c r="D28" s="3"/>
      <c r="E28" s="3"/>
      <c r="F28" s="3"/>
      <c r="G28" s="4"/>
    </row>
    <row r="29" spans="2:7" hidden="1" x14ac:dyDescent="0.3">
      <c r="B29" s="3"/>
      <c r="C29" s="3" t="s">
        <v>21</v>
      </c>
      <c r="D29" s="3"/>
      <c r="E29" s="3"/>
      <c r="F29" s="3"/>
      <c r="G29" s="4">
        <v>2</v>
      </c>
    </row>
    <row r="30" spans="2:7" hidden="1" x14ac:dyDescent="0.3">
      <c r="B30" s="3"/>
      <c r="C30" s="2" t="s">
        <v>22</v>
      </c>
      <c r="D30" s="3"/>
      <c r="E30" s="3"/>
      <c r="F30" s="3"/>
      <c r="G30" s="4">
        <v>0</v>
      </c>
    </row>
    <row r="31" spans="2:7" hidden="1" x14ac:dyDescent="0.3">
      <c r="B31" s="3"/>
      <c r="C31" s="3" t="s">
        <v>4</v>
      </c>
      <c r="D31" s="3"/>
      <c r="E31" s="3"/>
      <c r="F31" s="3"/>
      <c r="G31" s="4">
        <v>1</v>
      </c>
    </row>
    <row r="32" spans="2:7" hidden="1" x14ac:dyDescent="0.3">
      <c r="B32" s="3"/>
      <c r="C32" s="3" t="s">
        <v>23</v>
      </c>
      <c r="D32" s="3"/>
      <c r="E32" s="3"/>
      <c r="F32" s="3"/>
      <c r="G32" s="4">
        <v>5000</v>
      </c>
    </row>
    <row r="33" spans="2:7" hidden="1" x14ac:dyDescent="0.3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7" hidden="1" x14ac:dyDescent="0.3">
      <c r="B34" s="3"/>
      <c r="C34" s="3"/>
      <c r="D34" s="3"/>
      <c r="E34" s="3"/>
      <c r="F34" s="3"/>
      <c r="G34" s="4"/>
    </row>
    <row r="35" spans="2:7" x14ac:dyDescent="0.3">
      <c r="B35" s="11" t="s">
        <v>49</v>
      </c>
      <c r="C35" s="12"/>
      <c r="D35" s="12"/>
      <c r="E35" s="13"/>
      <c r="F35" s="12"/>
      <c r="G35" s="4">
        <f>G5*1000</f>
        <v>0</v>
      </c>
    </row>
    <row r="36" spans="2:7" x14ac:dyDescent="0.3">
      <c r="B36" s="3"/>
      <c r="C36" s="3" t="s">
        <v>25</v>
      </c>
      <c r="D36" s="3"/>
      <c r="E36" s="3"/>
      <c r="F36" s="3"/>
      <c r="G36" s="4">
        <v>12</v>
      </c>
    </row>
    <row r="37" spans="2:7" x14ac:dyDescent="0.3">
      <c r="B37" s="12"/>
      <c r="C37" s="12" t="s">
        <v>26</v>
      </c>
      <c r="D37" s="12"/>
      <c r="E37" s="3"/>
      <c r="F37" s="12"/>
      <c r="G37" s="4">
        <v>730</v>
      </c>
    </row>
    <row r="38" spans="2:7" x14ac:dyDescent="0.3">
      <c r="B38" s="12"/>
      <c r="C38" s="12" t="s">
        <v>36</v>
      </c>
      <c r="D38" s="12"/>
      <c r="E38" s="3"/>
      <c r="F38" s="12"/>
      <c r="G38" s="4">
        <v>8</v>
      </c>
    </row>
    <row r="39" spans="2:7" x14ac:dyDescent="0.3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7" x14ac:dyDescent="0.3">
      <c r="B40" s="6" t="s">
        <v>78</v>
      </c>
      <c r="C40" s="3"/>
      <c r="D40" s="3"/>
      <c r="E40" s="3"/>
      <c r="F40" s="3"/>
      <c r="G40" s="4"/>
    </row>
    <row r="41" spans="2:7" x14ac:dyDescent="0.3">
      <c r="B41" s="3"/>
      <c r="C41" s="2" t="s">
        <v>82</v>
      </c>
      <c r="D41" s="3"/>
      <c r="E41" s="3"/>
      <c r="F41" s="3"/>
      <c r="G41" s="65"/>
    </row>
    <row r="42" spans="2:7" x14ac:dyDescent="0.3">
      <c r="B42" s="3"/>
      <c r="C42" s="2" t="s">
        <v>80</v>
      </c>
      <c r="D42" s="3"/>
      <c r="E42" s="3"/>
      <c r="F42" s="3"/>
      <c r="G42" s="65"/>
    </row>
    <row r="43" spans="2:7" x14ac:dyDescent="0.3">
      <c r="B43" s="3"/>
      <c r="C43" s="2" t="s">
        <v>81</v>
      </c>
      <c r="D43" s="3"/>
      <c r="E43" s="3"/>
      <c r="F43" s="3"/>
      <c r="G43" s="65"/>
    </row>
    <row r="44" spans="2:7" x14ac:dyDescent="0.3">
      <c r="B44" s="3"/>
      <c r="C44" s="2"/>
      <c r="D44" s="3"/>
      <c r="E44" s="3"/>
      <c r="F44" s="3"/>
      <c r="G44" s="4"/>
    </row>
    <row r="45" spans="2:7" x14ac:dyDescent="0.3">
      <c r="B45" s="3"/>
      <c r="C45" s="3" t="s">
        <v>83</v>
      </c>
      <c r="D45" s="3"/>
      <c r="E45" s="3"/>
      <c r="F45" s="3"/>
      <c r="G45" s="4">
        <v>8760</v>
      </c>
    </row>
    <row r="46" spans="2:7" x14ac:dyDescent="0.3">
      <c r="B46" s="9"/>
      <c r="C46" s="9"/>
      <c r="D46" s="9"/>
      <c r="E46" s="10" t="s">
        <v>14</v>
      </c>
      <c r="F46" s="9"/>
      <c r="G46" s="4">
        <f>(G41+G42+G43)/G45</f>
        <v>0</v>
      </c>
    </row>
    <row r="47" spans="2:7" x14ac:dyDescent="0.3">
      <c r="B47" s="3"/>
      <c r="C47" s="3"/>
      <c r="D47" s="3"/>
      <c r="E47" s="3"/>
      <c r="F47" s="3"/>
      <c r="G47" s="4"/>
    </row>
    <row r="48" spans="2:7" x14ac:dyDescent="0.3">
      <c r="B48" s="6"/>
      <c r="C48" s="15" t="s">
        <v>27</v>
      </c>
      <c r="D48" s="3"/>
      <c r="E48" s="3"/>
      <c r="F48" s="3"/>
      <c r="G48" s="16">
        <f>G39+G33+G27+G20+G16+G10+G46</f>
        <v>0</v>
      </c>
    </row>
    <row r="49" spans="1:10" x14ac:dyDescent="0.3">
      <c r="B49" s="3"/>
      <c r="C49" s="3" t="s">
        <v>141</v>
      </c>
      <c r="D49" s="77"/>
      <c r="E49" s="3"/>
      <c r="F49" s="3"/>
      <c r="G49" s="17">
        <f>G48*D49%</f>
        <v>0</v>
      </c>
    </row>
    <row r="50" spans="1:10" x14ac:dyDescent="0.3">
      <c r="B50" s="3"/>
      <c r="C50" s="3" t="s">
        <v>142</v>
      </c>
      <c r="D50" s="77"/>
      <c r="E50" s="3"/>
      <c r="F50" s="3"/>
      <c r="G50" s="18">
        <f>(G48+G49)*D50%</f>
        <v>0</v>
      </c>
    </row>
    <row r="51" spans="1:10" x14ac:dyDescent="0.3">
      <c r="B51" s="3"/>
      <c r="C51" s="19"/>
      <c r="D51" s="19"/>
      <c r="E51" s="19"/>
      <c r="F51" s="19"/>
      <c r="G51" s="18"/>
    </row>
    <row r="52" spans="1:10" x14ac:dyDescent="0.3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10" ht="15" customHeight="1" x14ac:dyDescent="0.3">
      <c r="B53" s="79" t="s">
        <v>138</v>
      </c>
      <c r="C53" s="79"/>
      <c r="D53" s="79"/>
      <c r="E53" s="79"/>
      <c r="F53" s="79"/>
      <c r="G53" s="79"/>
      <c r="H53" s="79"/>
      <c r="I53" s="69"/>
      <c r="J53" s="69"/>
    </row>
    <row r="54" spans="1:10" ht="15.6" x14ac:dyDescent="0.3">
      <c r="A54" s="60"/>
      <c r="B54" s="79"/>
      <c r="C54" s="79"/>
      <c r="D54" s="79"/>
      <c r="E54" s="79"/>
      <c r="F54" s="79"/>
      <c r="G54" s="79"/>
      <c r="H54" s="79"/>
      <c r="I54" s="69"/>
      <c r="J54" s="69"/>
    </row>
    <row r="55" spans="1:10" ht="15.6" x14ac:dyDescent="0.3">
      <c r="A55" s="55"/>
      <c r="B55" s="57"/>
      <c r="C55" s="57"/>
      <c r="D55" s="58"/>
      <c r="E55" s="55"/>
      <c r="F55" s="55"/>
      <c r="G55" s="59"/>
    </row>
    <row r="56" spans="1:10" ht="15.6" x14ac:dyDescent="0.3">
      <c r="A56" s="55"/>
      <c r="B56" s="57"/>
      <c r="C56" s="57"/>
      <c r="D56" s="59"/>
      <c r="E56" s="55"/>
      <c r="F56" s="59"/>
      <c r="G56" s="59"/>
    </row>
    <row r="57" spans="1:10" ht="15.6" x14ac:dyDescent="0.3">
      <c r="A57" s="61"/>
      <c r="B57" s="60"/>
      <c r="C57" s="55"/>
      <c r="D57" s="58"/>
      <c r="E57" s="56"/>
      <c r="F57" s="55"/>
      <c r="G57" s="55"/>
    </row>
    <row r="58" spans="1:10" ht="15.6" x14ac:dyDescent="0.3">
      <c r="A58" s="61"/>
      <c r="B58" s="60"/>
      <c r="C58" s="55"/>
      <c r="D58" s="60"/>
      <c r="E58" s="55"/>
      <c r="F58" s="60"/>
      <c r="G58" s="62"/>
    </row>
  </sheetData>
  <mergeCells count="1">
    <mergeCell ref="B53:H54"/>
  </mergeCells>
  <pageMargins left="0.7" right="0.7" top="0.75" bottom="0.75" header="0.3" footer="0.3"/>
  <pageSetup paperSize="9" scale="8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J58"/>
  <sheetViews>
    <sheetView view="pageBreakPreview" topLeftCell="A34" zoomScaleNormal="100" zoomScaleSheetLayoutView="100" workbookViewId="0">
      <selection activeCell="G51" sqref="G51"/>
    </sheetView>
  </sheetViews>
  <sheetFormatPr defaultRowHeight="14.4" x14ac:dyDescent="0.3"/>
  <cols>
    <col min="2" max="2" width="14.33203125" customWidth="1"/>
    <col min="4" max="4" width="11.44140625" customWidth="1"/>
    <col min="5" max="5" width="10.5546875" customWidth="1"/>
    <col min="6" max="6" width="9.88671875" customWidth="1"/>
    <col min="7" max="7" width="14.44140625" style="20" bestFit="1" customWidth="1"/>
    <col min="8" max="8" width="12.5546875" customWidth="1"/>
  </cols>
  <sheetData>
    <row r="2" spans="2:7" x14ac:dyDescent="0.3">
      <c r="B2" s="6" t="s">
        <v>0</v>
      </c>
      <c r="C2" s="6"/>
      <c r="D2" s="6"/>
      <c r="E2" s="3"/>
      <c r="F2" s="3"/>
      <c r="G2" s="32" t="s">
        <v>91</v>
      </c>
    </row>
    <row r="3" spans="2:7" x14ac:dyDescent="0.3">
      <c r="B3" s="3"/>
      <c r="C3" s="3"/>
      <c r="D3" s="3"/>
      <c r="E3" s="3"/>
      <c r="F3" s="3"/>
      <c r="G3" s="21"/>
    </row>
    <row r="4" spans="2:7" x14ac:dyDescent="0.3">
      <c r="B4" s="6" t="s">
        <v>84</v>
      </c>
      <c r="C4" s="3"/>
      <c r="D4" s="3"/>
      <c r="E4" s="3"/>
      <c r="F4" s="3"/>
      <c r="G4" s="4"/>
    </row>
    <row r="5" spans="2:7" x14ac:dyDescent="0.3">
      <c r="B5" s="12"/>
      <c r="C5" s="12" t="s">
        <v>77</v>
      </c>
      <c r="D5" s="12"/>
      <c r="E5" s="12"/>
      <c r="F5" s="12"/>
      <c r="G5" s="65"/>
    </row>
    <row r="6" spans="2:7" x14ac:dyDescent="0.3">
      <c r="B6" s="3"/>
      <c r="C6" s="3" t="s">
        <v>53</v>
      </c>
      <c r="D6" s="3" t="s">
        <v>54</v>
      </c>
      <c r="E6" s="3"/>
      <c r="F6" s="3"/>
      <c r="G6" s="4">
        <v>5000</v>
      </c>
    </row>
    <row r="7" spans="2:7" x14ac:dyDescent="0.3">
      <c r="B7" s="28"/>
      <c r="C7" s="28"/>
      <c r="D7" s="28"/>
      <c r="E7" s="29" t="s">
        <v>55</v>
      </c>
      <c r="F7" s="28"/>
      <c r="G7" s="4">
        <f>G5/G6/96*1000</f>
        <v>0</v>
      </c>
    </row>
    <row r="8" spans="2:7" x14ac:dyDescent="0.3">
      <c r="B8" s="6" t="s">
        <v>85</v>
      </c>
      <c r="C8" s="3"/>
      <c r="D8" s="3"/>
      <c r="E8" s="3"/>
      <c r="F8" s="3"/>
      <c r="G8" s="4"/>
    </row>
    <row r="9" spans="2:7" x14ac:dyDescent="0.3">
      <c r="B9" s="3"/>
      <c r="C9" s="3" t="s">
        <v>56</v>
      </c>
      <c r="D9" s="3"/>
      <c r="E9" s="3"/>
      <c r="F9" s="3"/>
      <c r="G9" s="4">
        <v>35</v>
      </c>
    </row>
    <row r="10" spans="2:7" x14ac:dyDescent="0.3">
      <c r="B10" s="3"/>
      <c r="C10" s="3" t="s">
        <v>57</v>
      </c>
      <c r="D10" s="3"/>
      <c r="E10" s="3"/>
      <c r="F10" s="3"/>
      <c r="G10" s="4">
        <v>1.24</v>
      </c>
    </row>
    <row r="11" spans="2:7" x14ac:dyDescent="0.3">
      <c r="B11" s="3"/>
      <c r="C11" s="3" t="s">
        <v>58</v>
      </c>
      <c r="D11" s="3"/>
      <c r="E11" s="3"/>
      <c r="F11" s="3"/>
      <c r="G11" s="65"/>
    </row>
    <row r="12" spans="2:7" x14ac:dyDescent="0.3">
      <c r="B12" s="3"/>
      <c r="C12" s="3" t="s">
        <v>4</v>
      </c>
      <c r="D12" s="3"/>
      <c r="E12" s="3"/>
      <c r="F12" s="3"/>
      <c r="G12" s="4">
        <f>'[1]LISTA  VARIABILE'!$D$12</f>
        <v>1</v>
      </c>
    </row>
    <row r="13" spans="2:7" x14ac:dyDescent="0.3">
      <c r="B13" s="28"/>
      <c r="C13" s="28"/>
      <c r="D13" s="28"/>
      <c r="E13" s="29" t="s">
        <v>55</v>
      </c>
      <c r="F13" s="28"/>
      <c r="G13" s="4">
        <f t="shared" ref="G13" si="0">G9*G10*G11*G12/100</f>
        <v>0</v>
      </c>
    </row>
    <row r="14" spans="2:7" x14ac:dyDescent="0.3">
      <c r="B14" s="6" t="s">
        <v>86</v>
      </c>
      <c r="C14" s="3"/>
      <c r="D14" s="3"/>
      <c r="E14" s="3"/>
      <c r="F14" s="3"/>
      <c r="G14" s="4"/>
    </row>
    <row r="15" spans="2:7" x14ac:dyDescent="0.3">
      <c r="B15" s="3" t="s">
        <v>59</v>
      </c>
      <c r="C15" s="3" t="s">
        <v>60</v>
      </c>
      <c r="D15" s="3" t="s">
        <v>61</v>
      </c>
      <c r="E15" s="3"/>
      <c r="F15" s="3"/>
      <c r="G15" s="4">
        <v>40</v>
      </c>
    </row>
    <row r="16" spans="2:7" x14ac:dyDescent="0.3">
      <c r="B16" s="3"/>
      <c r="C16" s="3" t="s">
        <v>62</v>
      </c>
      <c r="D16" s="3"/>
      <c r="E16" s="3"/>
      <c r="F16" s="3"/>
      <c r="G16" s="4">
        <v>20000</v>
      </c>
    </row>
    <row r="17" spans="2:7" x14ac:dyDescent="0.3">
      <c r="B17" s="3"/>
      <c r="C17" s="3" t="s">
        <v>4</v>
      </c>
      <c r="D17" s="3"/>
      <c r="E17" s="3"/>
      <c r="F17" s="3"/>
      <c r="G17" s="4">
        <f>'[1]LISTA  VARIABILE'!$D$12</f>
        <v>1</v>
      </c>
    </row>
    <row r="18" spans="2:7" x14ac:dyDescent="0.3">
      <c r="B18" s="3"/>
      <c r="C18" s="3" t="s">
        <v>63</v>
      </c>
      <c r="D18" s="3"/>
      <c r="E18" s="3"/>
      <c r="F18" s="3"/>
      <c r="G18" s="4">
        <v>0.25</v>
      </c>
    </row>
    <row r="19" spans="2:7" x14ac:dyDescent="0.3">
      <c r="B19" s="3"/>
      <c r="C19" s="3" t="s">
        <v>64</v>
      </c>
      <c r="D19" s="3" t="s">
        <v>65</v>
      </c>
      <c r="E19" s="3"/>
      <c r="F19" s="3"/>
      <c r="G19" s="66"/>
    </row>
    <row r="20" spans="2:7" x14ac:dyDescent="0.3">
      <c r="B20" s="28"/>
      <c r="C20" s="28"/>
      <c r="D20" s="28"/>
      <c r="E20" s="29" t="s">
        <v>55</v>
      </c>
      <c r="F20" s="28"/>
      <c r="G20" s="4">
        <f t="shared" ref="G20" si="1">(G15*G19*G17/G16)+(G18*G19*G17/100)</f>
        <v>0</v>
      </c>
    </row>
    <row r="21" spans="2:7" x14ac:dyDescent="0.3">
      <c r="B21" s="6" t="s">
        <v>46</v>
      </c>
      <c r="C21" s="3"/>
      <c r="D21" s="3"/>
      <c r="E21" s="3"/>
      <c r="F21" s="3"/>
      <c r="G21" s="4"/>
    </row>
    <row r="22" spans="2:7" x14ac:dyDescent="0.3">
      <c r="B22" s="3"/>
      <c r="C22" s="3" t="s">
        <v>66</v>
      </c>
      <c r="D22" s="3"/>
      <c r="E22" s="3"/>
      <c r="F22" s="3"/>
      <c r="G22" s="67"/>
    </row>
    <row r="23" spans="2:7" x14ac:dyDescent="0.3">
      <c r="B23" s="3"/>
      <c r="C23" s="3" t="s">
        <v>67</v>
      </c>
      <c r="D23" s="3"/>
      <c r="E23" s="3"/>
      <c r="F23" s="3"/>
      <c r="G23" s="7">
        <f>'[1]LISTA  VARIABILE'!$H$10</f>
        <v>1</v>
      </c>
    </row>
    <row r="24" spans="2:7" x14ac:dyDescent="0.3">
      <c r="B24" s="3"/>
      <c r="C24" s="8" t="s">
        <v>13</v>
      </c>
      <c r="D24" s="3"/>
      <c r="E24" s="3"/>
      <c r="F24" s="3"/>
      <c r="G24" s="4">
        <v>2.25</v>
      </c>
    </row>
    <row r="25" spans="2:7" x14ac:dyDescent="0.3">
      <c r="B25" s="28"/>
      <c r="C25" s="28"/>
      <c r="D25" s="28"/>
      <c r="E25" s="29" t="s">
        <v>55</v>
      </c>
      <c r="F25" s="28"/>
      <c r="G25" s="30">
        <f>(168*((G22*G23)+G22*G24%))/G6</f>
        <v>0</v>
      </c>
    </row>
    <row r="26" spans="2:7" x14ac:dyDescent="0.3">
      <c r="B26" s="6" t="s">
        <v>87</v>
      </c>
      <c r="C26" s="3"/>
      <c r="D26" s="3"/>
      <c r="E26" s="3"/>
      <c r="F26" s="3"/>
      <c r="G26" s="4"/>
    </row>
    <row r="27" spans="2:7" x14ac:dyDescent="0.3">
      <c r="B27" s="3"/>
      <c r="C27" s="3" t="s">
        <v>69</v>
      </c>
      <c r="D27" s="3"/>
      <c r="E27" s="3"/>
      <c r="F27" s="3"/>
      <c r="G27" s="4">
        <v>12</v>
      </c>
    </row>
    <row r="28" spans="2:7" x14ac:dyDescent="0.3">
      <c r="B28" s="3"/>
      <c r="C28" s="3" t="s">
        <v>70</v>
      </c>
      <c r="D28" s="3"/>
      <c r="E28" s="3"/>
      <c r="F28" s="3"/>
      <c r="G28" s="66"/>
    </row>
    <row r="29" spans="2:7" x14ac:dyDescent="0.3">
      <c r="B29" s="3"/>
      <c r="C29" s="3" t="s">
        <v>4</v>
      </c>
      <c r="D29" s="3"/>
      <c r="E29" s="3"/>
      <c r="F29" s="3"/>
      <c r="G29" s="4">
        <f>'[1]LISTA  VARIABILE'!$D$12</f>
        <v>1</v>
      </c>
    </row>
    <row r="30" spans="2:7" x14ac:dyDescent="0.3">
      <c r="B30" s="12"/>
      <c r="C30" s="12" t="s">
        <v>71</v>
      </c>
      <c r="D30" s="12"/>
      <c r="E30" s="12"/>
      <c r="F30" s="12"/>
      <c r="G30" s="4">
        <v>25000</v>
      </c>
    </row>
    <row r="31" spans="2:7" x14ac:dyDescent="0.3">
      <c r="B31" s="28"/>
      <c r="C31" s="28"/>
      <c r="D31" s="28"/>
      <c r="E31" s="29" t="s">
        <v>55</v>
      </c>
      <c r="F31" s="28"/>
      <c r="G31" s="4">
        <f t="shared" ref="G31" si="2">G27*G28*G29/G30</f>
        <v>0</v>
      </c>
    </row>
    <row r="32" spans="2:7" x14ac:dyDescent="0.3">
      <c r="B32" s="6" t="s">
        <v>48</v>
      </c>
      <c r="C32" s="3"/>
      <c r="D32" s="3"/>
      <c r="E32" s="3"/>
      <c r="F32" s="3"/>
      <c r="G32" s="4"/>
    </row>
    <row r="33" spans="2:7" x14ac:dyDescent="0.3">
      <c r="B33" s="3"/>
      <c r="C33" s="3" t="s">
        <v>72</v>
      </c>
      <c r="D33" s="3" t="s">
        <v>73</v>
      </c>
      <c r="E33" s="3"/>
      <c r="F33" s="3"/>
      <c r="G33" s="4">
        <v>2</v>
      </c>
    </row>
    <row r="34" spans="2:7" x14ac:dyDescent="0.3">
      <c r="B34" s="3"/>
      <c r="C34" s="3" t="s">
        <v>74</v>
      </c>
      <c r="D34" s="3"/>
      <c r="E34" s="3"/>
      <c r="F34" s="3"/>
      <c r="G34" s="65"/>
    </row>
    <row r="35" spans="2:7" x14ac:dyDescent="0.3">
      <c r="B35" s="3"/>
      <c r="C35" s="3" t="s">
        <v>4</v>
      </c>
      <c r="D35" s="3"/>
      <c r="E35" s="3"/>
      <c r="F35" s="3"/>
      <c r="G35" s="4">
        <f>'[1]LISTA  VARIABILE'!$D$12</f>
        <v>1</v>
      </c>
    </row>
    <row r="36" spans="2:7" x14ac:dyDescent="0.3">
      <c r="B36" s="12"/>
      <c r="C36" s="12" t="s">
        <v>71</v>
      </c>
      <c r="D36" s="12"/>
      <c r="E36" s="12"/>
      <c r="F36" s="12"/>
      <c r="G36" s="4">
        <v>60000</v>
      </c>
    </row>
    <row r="37" spans="2:7" x14ac:dyDescent="0.3">
      <c r="B37" s="28"/>
      <c r="C37" s="28"/>
      <c r="D37" s="28"/>
      <c r="E37" s="29" t="s">
        <v>55</v>
      </c>
      <c r="F37" s="28"/>
      <c r="G37" s="4">
        <f t="shared" ref="G37" si="3">G33*G34*G35/G36</f>
        <v>0</v>
      </c>
    </row>
    <row r="38" spans="2:7" x14ac:dyDescent="0.3">
      <c r="B38" s="3"/>
      <c r="C38" s="2" t="s">
        <v>75</v>
      </c>
      <c r="D38" s="3"/>
      <c r="E38" s="3"/>
      <c r="F38" s="3"/>
      <c r="G38" s="4">
        <v>30</v>
      </c>
    </row>
    <row r="39" spans="2:7" x14ac:dyDescent="0.3">
      <c r="B39" s="3"/>
      <c r="C39" s="3"/>
      <c r="D39" s="3"/>
      <c r="E39" s="3"/>
      <c r="F39" s="3"/>
      <c r="G39" s="4"/>
    </row>
    <row r="40" spans="2:7" x14ac:dyDescent="0.3">
      <c r="B40" s="6" t="s">
        <v>88</v>
      </c>
      <c r="C40" s="3"/>
      <c r="D40" s="3"/>
      <c r="E40" s="3"/>
      <c r="F40" s="3"/>
      <c r="G40" s="4"/>
    </row>
    <row r="41" spans="2:7" x14ac:dyDescent="0.3">
      <c r="B41" s="3"/>
      <c r="C41" s="2" t="s">
        <v>82</v>
      </c>
      <c r="D41" s="3"/>
      <c r="E41" s="3"/>
      <c r="F41" s="3"/>
      <c r="G41" s="65"/>
    </row>
    <row r="42" spans="2:7" x14ac:dyDescent="0.3">
      <c r="B42" s="3"/>
      <c r="C42" s="2" t="s">
        <v>80</v>
      </c>
      <c r="D42" s="3"/>
      <c r="E42" s="3"/>
      <c r="F42" s="3"/>
      <c r="G42" s="65"/>
    </row>
    <row r="43" spans="2:7" x14ac:dyDescent="0.3">
      <c r="B43" s="3"/>
      <c r="C43" s="2" t="s">
        <v>81</v>
      </c>
      <c r="D43" s="3"/>
      <c r="E43" s="3"/>
      <c r="F43" s="3"/>
      <c r="G43" s="65"/>
    </row>
    <row r="44" spans="2:7" x14ac:dyDescent="0.3">
      <c r="B44" s="3"/>
      <c r="C44" s="2"/>
      <c r="D44" s="3"/>
      <c r="E44" s="3"/>
      <c r="F44" s="3"/>
      <c r="G44" s="4"/>
    </row>
    <row r="45" spans="2:7" x14ac:dyDescent="0.3">
      <c r="B45" s="3"/>
      <c r="C45" s="3" t="s">
        <v>89</v>
      </c>
      <c r="D45" s="3"/>
      <c r="E45" s="3"/>
      <c r="F45" s="3"/>
      <c r="G45" s="4"/>
    </row>
    <row r="46" spans="2:7" x14ac:dyDescent="0.3">
      <c r="B46" s="9"/>
      <c r="C46" s="9"/>
      <c r="D46" s="9"/>
      <c r="E46" s="10" t="s">
        <v>14</v>
      </c>
      <c r="F46" s="9"/>
      <c r="G46" s="4">
        <f>(G42+G43+G41)/12/5000</f>
        <v>0</v>
      </c>
    </row>
    <row r="47" spans="2:7" x14ac:dyDescent="0.3">
      <c r="B47" s="3"/>
      <c r="C47" s="3"/>
      <c r="D47" s="3"/>
      <c r="E47" s="3"/>
      <c r="F47" s="3"/>
      <c r="G47" s="4"/>
    </row>
    <row r="48" spans="2:7" x14ac:dyDescent="0.3">
      <c r="B48" s="12"/>
      <c r="C48" s="11" t="s">
        <v>76</v>
      </c>
      <c r="D48" s="12"/>
      <c r="E48" s="12"/>
      <c r="F48" s="12"/>
      <c r="G48" s="31">
        <f>G7+G13+G20+G31+G37+G25+G46</f>
        <v>0</v>
      </c>
    </row>
    <row r="49" spans="1:10" x14ac:dyDescent="0.3">
      <c r="B49" s="3"/>
      <c r="C49" s="3" t="s">
        <v>141</v>
      </c>
      <c r="D49" s="77"/>
      <c r="E49" s="3"/>
      <c r="F49" s="3"/>
      <c r="G49" s="17">
        <f>G48*D49%</f>
        <v>0</v>
      </c>
    </row>
    <row r="50" spans="1:10" x14ac:dyDescent="0.3">
      <c r="B50" s="3"/>
      <c r="C50" s="3" t="s">
        <v>142</v>
      </c>
      <c r="D50" s="77"/>
      <c r="E50" s="3"/>
      <c r="F50" s="3"/>
      <c r="G50" s="18">
        <f>(G48+G49)*D50%</f>
        <v>0</v>
      </c>
    </row>
    <row r="51" spans="1:10" x14ac:dyDescent="0.3">
      <c r="B51" s="3"/>
      <c r="C51" s="19"/>
      <c r="D51" s="19"/>
      <c r="E51" s="19"/>
      <c r="F51" s="19"/>
      <c r="G51" s="18"/>
    </row>
    <row r="52" spans="1:10" x14ac:dyDescent="0.3">
      <c r="B52" s="3"/>
      <c r="C52" s="19" t="s">
        <v>92</v>
      </c>
      <c r="D52" s="19"/>
      <c r="E52" s="19"/>
      <c r="F52" s="19"/>
      <c r="G52" s="18">
        <f>G48+G49+G50</f>
        <v>0</v>
      </c>
    </row>
    <row r="53" spans="1:10" ht="15" customHeight="1" x14ac:dyDescent="0.3">
      <c r="B53" s="79" t="s">
        <v>138</v>
      </c>
      <c r="C53" s="79"/>
      <c r="D53" s="79"/>
      <c r="E53" s="79"/>
      <c r="F53" s="79"/>
      <c r="G53" s="79"/>
      <c r="H53" s="79"/>
      <c r="I53" s="79"/>
      <c r="J53" s="69"/>
    </row>
    <row r="54" spans="1:10" ht="15.6" x14ac:dyDescent="0.3">
      <c r="A54" s="60"/>
      <c r="B54" s="79"/>
      <c r="C54" s="79"/>
      <c r="D54" s="79"/>
      <c r="E54" s="79"/>
      <c r="F54" s="79"/>
      <c r="G54" s="79"/>
      <c r="H54" s="79"/>
      <c r="I54" s="79"/>
      <c r="J54" s="69"/>
    </row>
    <row r="55" spans="1:10" ht="15.6" x14ac:dyDescent="0.3">
      <c r="A55" s="55"/>
      <c r="B55" s="57"/>
      <c r="C55" s="57"/>
      <c r="D55" s="58"/>
      <c r="E55" s="55"/>
      <c r="F55" s="55"/>
      <c r="G55" s="59"/>
    </row>
    <row r="56" spans="1:10" ht="15.6" x14ac:dyDescent="0.3">
      <c r="A56" s="55"/>
      <c r="B56" s="57"/>
      <c r="C56" s="57"/>
      <c r="D56" s="59"/>
      <c r="E56" s="55"/>
      <c r="F56" s="59"/>
      <c r="G56" s="59"/>
    </row>
    <row r="57" spans="1:10" ht="15.6" x14ac:dyDescent="0.3">
      <c r="A57" s="61"/>
      <c r="B57" s="60"/>
      <c r="C57" s="55"/>
      <c r="D57" s="58"/>
      <c r="E57" s="56"/>
      <c r="F57" s="55"/>
      <c r="G57" s="55"/>
    </row>
    <row r="58" spans="1:10" ht="15.6" x14ac:dyDescent="0.3">
      <c r="A58" s="61"/>
      <c r="B58" s="60"/>
      <c r="C58" s="55"/>
      <c r="D58" s="60"/>
      <c r="E58" s="55"/>
      <c r="F58" s="60"/>
      <c r="G58" s="62"/>
    </row>
  </sheetData>
  <mergeCells count="1">
    <mergeCell ref="B53:I54"/>
  </mergeCells>
  <pageMargins left="0.7" right="0.7" top="0.75" bottom="0.75" header="0.3" footer="0.3"/>
  <pageSetup scale="8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J58"/>
  <sheetViews>
    <sheetView view="pageBreakPreview" topLeftCell="A31" zoomScale="115" zoomScaleNormal="100" zoomScaleSheetLayoutView="115" workbookViewId="0">
      <selection activeCell="G51" sqref="G51"/>
    </sheetView>
  </sheetViews>
  <sheetFormatPr defaultRowHeight="14.4" x14ac:dyDescent="0.3"/>
  <cols>
    <col min="2" max="2" width="15.109375" customWidth="1"/>
    <col min="3" max="3" width="9.88671875" customWidth="1"/>
    <col min="4" max="4" width="10.44140625" customWidth="1"/>
    <col min="5" max="5" width="10.5546875" customWidth="1"/>
    <col min="6" max="6" width="9.6640625" customWidth="1"/>
    <col min="7" max="7" width="18.5546875" style="20" customWidth="1"/>
  </cols>
  <sheetData>
    <row r="2" spans="2:7" x14ac:dyDescent="0.3">
      <c r="B2" s="6" t="s">
        <v>0</v>
      </c>
      <c r="C2" s="3"/>
      <c r="D2" s="3"/>
      <c r="E2" s="3"/>
      <c r="F2" s="19"/>
      <c r="G2" s="21" t="s">
        <v>93</v>
      </c>
    </row>
    <row r="3" spans="2:7" x14ac:dyDescent="0.3">
      <c r="B3" s="22"/>
      <c r="C3" s="22"/>
      <c r="D3" s="22"/>
      <c r="E3" s="22"/>
      <c r="F3" s="22"/>
      <c r="G3" s="23"/>
    </row>
    <row r="4" spans="2:7" x14ac:dyDescent="0.3">
      <c r="B4" s="24" t="s">
        <v>50</v>
      </c>
      <c r="C4" s="25"/>
      <c r="D4" s="24"/>
      <c r="E4" s="25"/>
      <c r="F4" s="25"/>
      <c r="G4" s="4"/>
    </row>
    <row r="5" spans="2:7" x14ac:dyDescent="0.3">
      <c r="B5" s="12"/>
      <c r="C5" s="26" t="s">
        <v>1</v>
      </c>
      <c r="D5" s="12"/>
      <c r="E5" s="12"/>
      <c r="F5" s="12"/>
      <c r="G5" s="65"/>
    </row>
    <row r="6" spans="2:7" x14ac:dyDescent="0.3">
      <c r="B6" s="6" t="s">
        <v>44</v>
      </c>
      <c r="C6" s="3"/>
      <c r="D6" s="3"/>
      <c r="E6" s="3"/>
      <c r="F6" s="3"/>
      <c r="G6" s="4"/>
    </row>
    <row r="7" spans="2:7" x14ac:dyDescent="0.3">
      <c r="B7" s="3"/>
      <c r="C7" s="2" t="s">
        <v>3</v>
      </c>
      <c r="D7" s="3"/>
      <c r="E7" s="3"/>
      <c r="F7" s="3"/>
      <c r="G7" s="65"/>
    </row>
    <row r="8" spans="2:7" x14ac:dyDescent="0.3">
      <c r="B8" s="3"/>
      <c r="C8" s="3" t="s">
        <v>4</v>
      </c>
      <c r="D8" s="3"/>
      <c r="E8" s="3"/>
      <c r="F8" s="3"/>
      <c r="G8" s="4">
        <v>1</v>
      </c>
    </row>
    <row r="9" spans="2:7" x14ac:dyDescent="0.3">
      <c r="B9" s="3"/>
      <c r="C9" s="2" t="s">
        <v>5</v>
      </c>
      <c r="D9" s="3"/>
      <c r="E9" s="3"/>
      <c r="F9" s="3"/>
      <c r="G9" s="4">
        <v>4</v>
      </c>
    </row>
    <row r="10" spans="2:7" x14ac:dyDescent="0.3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3">
      <c r="B11" s="6" t="s">
        <v>45</v>
      </c>
      <c r="C11" s="3"/>
      <c r="D11" s="3"/>
      <c r="E11" s="3"/>
      <c r="F11" s="3"/>
      <c r="G11" s="4"/>
    </row>
    <row r="12" spans="2:7" x14ac:dyDescent="0.3">
      <c r="B12" s="3"/>
      <c r="C12" s="2" t="s">
        <v>6</v>
      </c>
      <c r="D12" s="3"/>
      <c r="E12" s="3"/>
      <c r="F12" s="3"/>
      <c r="G12" s="40">
        <f>0.003*100</f>
        <v>0.3</v>
      </c>
    </row>
    <row r="13" spans="2:7" x14ac:dyDescent="0.3">
      <c r="B13" s="3"/>
      <c r="C13" s="2" t="s">
        <v>8</v>
      </c>
      <c r="D13" s="3"/>
      <c r="E13" s="3"/>
      <c r="F13" s="3"/>
      <c r="G13" s="68"/>
    </row>
    <row r="14" spans="2:7" x14ac:dyDescent="0.3">
      <c r="B14" s="3"/>
      <c r="C14" s="3" t="s">
        <v>4</v>
      </c>
      <c r="D14" s="3"/>
      <c r="E14" s="3"/>
      <c r="F14" s="3"/>
      <c r="G14" s="4">
        <v>1</v>
      </c>
    </row>
    <row r="15" spans="2:7" x14ac:dyDescent="0.3">
      <c r="B15" s="3"/>
      <c r="C15" s="3"/>
      <c r="D15" s="3"/>
      <c r="E15" s="6" t="s">
        <v>2</v>
      </c>
      <c r="F15" s="3"/>
      <c r="G15" s="4">
        <f>(G12*G13)/100</f>
        <v>0</v>
      </c>
    </row>
    <row r="16" spans="2:7" x14ac:dyDescent="0.3">
      <c r="B16" s="6" t="s">
        <v>46</v>
      </c>
      <c r="C16" s="3"/>
      <c r="D16" s="3"/>
      <c r="E16" s="3"/>
      <c r="F16" s="3"/>
      <c r="G16" s="4"/>
    </row>
    <row r="17" spans="2:7" x14ac:dyDescent="0.3">
      <c r="B17" s="3"/>
      <c r="C17" s="3" t="s">
        <v>11</v>
      </c>
      <c r="D17" s="3"/>
      <c r="E17" s="3"/>
      <c r="F17" s="3"/>
      <c r="G17" s="4">
        <v>1</v>
      </c>
    </row>
    <row r="18" spans="2:7" x14ac:dyDescent="0.3">
      <c r="B18" s="3"/>
      <c r="C18" s="2" t="s">
        <v>12</v>
      </c>
      <c r="D18" s="3"/>
      <c r="E18" s="3"/>
      <c r="F18" s="3"/>
      <c r="G18" s="67"/>
    </row>
    <row r="19" spans="2:7" x14ac:dyDescent="0.3">
      <c r="B19" s="3"/>
      <c r="C19" s="8" t="s">
        <v>13</v>
      </c>
      <c r="D19" s="3"/>
      <c r="E19" s="3"/>
      <c r="F19" s="3"/>
      <c r="G19" s="4">
        <v>2.25</v>
      </c>
    </row>
    <row r="20" spans="2:7" x14ac:dyDescent="0.3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x14ac:dyDescent="0.3">
      <c r="B21" s="6" t="s">
        <v>47</v>
      </c>
      <c r="C21" s="3"/>
      <c r="D21" s="3"/>
      <c r="E21" s="3"/>
      <c r="F21" s="3"/>
      <c r="G21" s="4"/>
    </row>
    <row r="22" spans="2:7" x14ac:dyDescent="0.3">
      <c r="B22" s="3"/>
      <c r="C22" s="2" t="s">
        <v>15</v>
      </c>
      <c r="D22" s="3"/>
      <c r="E22" s="3"/>
      <c r="F22" s="3"/>
      <c r="G22" s="4">
        <v>2</v>
      </c>
    </row>
    <row r="23" spans="2:7" x14ac:dyDescent="0.3">
      <c r="B23" s="3"/>
      <c r="C23" s="3" t="s">
        <v>16</v>
      </c>
      <c r="D23" s="3"/>
      <c r="E23" s="3"/>
      <c r="F23" s="3"/>
      <c r="G23" s="4">
        <v>2</v>
      </c>
    </row>
    <row r="24" spans="2:7" x14ac:dyDescent="0.3">
      <c r="B24" s="3"/>
      <c r="C24" s="3" t="s">
        <v>17</v>
      </c>
      <c r="D24" s="3"/>
      <c r="E24" s="3"/>
      <c r="F24" s="3"/>
      <c r="G24" s="65"/>
    </row>
    <row r="25" spans="2:7" x14ac:dyDescent="0.3">
      <c r="B25" s="3"/>
      <c r="C25" s="3" t="s">
        <v>18</v>
      </c>
      <c r="D25" s="3"/>
      <c r="E25" s="3"/>
      <c r="F25" s="3"/>
      <c r="G25" s="65"/>
    </row>
    <row r="26" spans="2:7" x14ac:dyDescent="0.3">
      <c r="B26" s="3"/>
      <c r="C26" s="3" t="s">
        <v>23</v>
      </c>
      <c r="D26" s="3"/>
      <c r="E26" s="3"/>
      <c r="F26" s="3"/>
      <c r="G26" s="4">
        <v>1000</v>
      </c>
    </row>
    <row r="27" spans="2:7" x14ac:dyDescent="0.3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x14ac:dyDescent="0.3">
      <c r="B28" s="6" t="s">
        <v>48</v>
      </c>
      <c r="C28" s="3"/>
      <c r="D28" s="3"/>
      <c r="E28" s="3"/>
      <c r="F28" s="3"/>
      <c r="G28" s="4"/>
    </row>
    <row r="29" spans="2:7" x14ac:dyDescent="0.3">
      <c r="B29" s="3"/>
      <c r="C29" s="3" t="s">
        <v>21</v>
      </c>
      <c r="D29" s="3"/>
      <c r="E29" s="3"/>
      <c r="F29" s="3"/>
      <c r="G29" s="4">
        <v>1</v>
      </c>
    </row>
    <row r="30" spans="2:7" x14ac:dyDescent="0.3">
      <c r="B30" s="3"/>
      <c r="C30" s="2" t="s">
        <v>22</v>
      </c>
      <c r="D30" s="3"/>
      <c r="E30" s="3"/>
      <c r="F30" s="3"/>
      <c r="G30" s="65"/>
    </row>
    <row r="31" spans="2:7" x14ac:dyDescent="0.3">
      <c r="B31" s="3"/>
      <c r="C31" s="3" t="s">
        <v>4</v>
      </c>
      <c r="D31" s="3"/>
      <c r="E31" s="3"/>
      <c r="F31" s="3"/>
      <c r="G31" s="4">
        <v>1</v>
      </c>
    </row>
    <row r="32" spans="2:7" x14ac:dyDescent="0.3">
      <c r="B32" s="3"/>
      <c r="C32" s="3" t="s">
        <v>23</v>
      </c>
      <c r="D32" s="3"/>
      <c r="E32" s="3"/>
      <c r="F32" s="3"/>
      <c r="G32" s="4">
        <v>5000</v>
      </c>
    </row>
    <row r="33" spans="2:7" x14ac:dyDescent="0.3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7" x14ac:dyDescent="0.3">
      <c r="B34" s="3"/>
      <c r="C34" s="3"/>
      <c r="D34" s="3"/>
      <c r="E34" s="3"/>
      <c r="F34" s="3"/>
      <c r="G34" s="4"/>
    </row>
    <row r="35" spans="2:7" x14ac:dyDescent="0.3">
      <c r="B35" s="11" t="s">
        <v>49</v>
      </c>
      <c r="C35" s="12"/>
      <c r="D35" s="12"/>
      <c r="E35" s="13"/>
      <c r="F35" s="12"/>
      <c r="G35" s="4">
        <f>G5*1000</f>
        <v>0</v>
      </c>
    </row>
    <row r="36" spans="2:7" x14ac:dyDescent="0.3">
      <c r="B36" s="3"/>
      <c r="C36" s="3" t="s">
        <v>25</v>
      </c>
      <c r="D36" s="3"/>
      <c r="E36" s="3"/>
      <c r="F36" s="3"/>
      <c r="G36" s="4">
        <v>12</v>
      </c>
    </row>
    <row r="37" spans="2:7" x14ac:dyDescent="0.3">
      <c r="B37" s="12"/>
      <c r="C37" s="12" t="s">
        <v>26</v>
      </c>
      <c r="D37" s="12"/>
      <c r="E37" s="3"/>
      <c r="F37" s="12"/>
      <c r="G37" s="4">
        <v>730</v>
      </c>
    </row>
    <row r="38" spans="2:7" x14ac:dyDescent="0.3">
      <c r="B38" s="12"/>
      <c r="C38" s="12" t="s">
        <v>36</v>
      </c>
      <c r="D38" s="12"/>
      <c r="E38" s="3"/>
      <c r="F38" s="12"/>
      <c r="G38" s="4">
        <v>8</v>
      </c>
    </row>
    <row r="39" spans="2:7" x14ac:dyDescent="0.3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7" x14ac:dyDescent="0.3">
      <c r="B40" s="6" t="s">
        <v>78</v>
      </c>
      <c r="C40" s="3"/>
      <c r="D40" s="3"/>
      <c r="E40" s="3"/>
      <c r="F40" s="3"/>
      <c r="G40" s="4"/>
    </row>
    <row r="41" spans="2:7" x14ac:dyDescent="0.3">
      <c r="B41" s="3"/>
      <c r="C41" s="2" t="s">
        <v>82</v>
      </c>
      <c r="D41" s="3"/>
      <c r="E41" s="3"/>
      <c r="F41" s="3"/>
      <c r="G41" s="65"/>
    </row>
    <row r="42" spans="2:7" x14ac:dyDescent="0.3">
      <c r="B42" s="3"/>
      <c r="C42" s="2" t="s">
        <v>80</v>
      </c>
      <c r="D42" s="3"/>
      <c r="E42" s="3"/>
      <c r="F42" s="3"/>
      <c r="G42" s="65"/>
    </row>
    <row r="43" spans="2:7" x14ac:dyDescent="0.3">
      <c r="B43" s="3"/>
      <c r="C43" s="2" t="s">
        <v>81</v>
      </c>
      <c r="D43" s="3"/>
      <c r="E43" s="3"/>
      <c r="F43" s="3"/>
      <c r="G43" s="65"/>
    </row>
    <row r="44" spans="2:7" x14ac:dyDescent="0.3">
      <c r="B44" s="3"/>
      <c r="C44" s="2"/>
      <c r="D44" s="3"/>
      <c r="E44" s="3"/>
      <c r="F44" s="3"/>
      <c r="G44" s="4"/>
    </row>
    <row r="45" spans="2:7" x14ac:dyDescent="0.3">
      <c r="B45" s="3"/>
      <c r="C45" s="3" t="s">
        <v>83</v>
      </c>
      <c r="D45" s="3"/>
      <c r="E45" s="3"/>
      <c r="F45" s="3"/>
      <c r="G45" s="4">
        <v>8760</v>
      </c>
    </row>
    <row r="46" spans="2:7" x14ac:dyDescent="0.3">
      <c r="B46" s="9"/>
      <c r="C46" s="9"/>
      <c r="D46" s="9"/>
      <c r="E46" s="10" t="s">
        <v>14</v>
      </c>
      <c r="F46" s="9"/>
      <c r="G46" s="4">
        <f>(G41+G42+G43)/G45</f>
        <v>0</v>
      </c>
    </row>
    <row r="47" spans="2:7" x14ac:dyDescent="0.3">
      <c r="B47" s="3"/>
      <c r="C47" s="3"/>
      <c r="D47" s="3"/>
      <c r="E47" s="3"/>
      <c r="F47" s="3"/>
      <c r="G47" s="4"/>
    </row>
    <row r="48" spans="2:7" x14ac:dyDescent="0.3">
      <c r="B48" s="6"/>
      <c r="C48" s="15" t="s">
        <v>27</v>
      </c>
      <c r="D48" s="3"/>
      <c r="E48" s="3"/>
      <c r="F48" s="3"/>
      <c r="G48" s="16">
        <f>G39+G33+G27+G20+G16+G10+G46</f>
        <v>0</v>
      </c>
    </row>
    <row r="49" spans="1:10" x14ac:dyDescent="0.3">
      <c r="B49" s="3"/>
      <c r="C49" s="3" t="s">
        <v>141</v>
      </c>
      <c r="D49" s="77"/>
      <c r="E49" s="3"/>
      <c r="F49" s="3"/>
      <c r="G49" s="17">
        <f>G48*D49%</f>
        <v>0</v>
      </c>
    </row>
    <row r="50" spans="1:10" x14ac:dyDescent="0.3">
      <c r="B50" s="3"/>
      <c r="C50" s="3" t="s">
        <v>142</v>
      </c>
      <c r="D50" s="77"/>
      <c r="E50" s="3"/>
      <c r="F50" s="3"/>
      <c r="G50" s="18">
        <f>(G48+G49)*D50%</f>
        <v>0</v>
      </c>
    </row>
    <row r="51" spans="1:10" x14ac:dyDescent="0.3">
      <c r="B51" s="3"/>
      <c r="C51" s="19"/>
      <c r="D51" s="19"/>
      <c r="E51" s="19"/>
      <c r="F51" s="19"/>
      <c r="G51" s="18"/>
    </row>
    <row r="52" spans="1:10" x14ac:dyDescent="0.3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10" ht="15" customHeight="1" x14ac:dyDescent="0.3">
      <c r="B53" s="79" t="s">
        <v>138</v>
      </c>
      <c r="C53" s="79"/>
      <c r="D53" s="79"/>
      <c r="E53" s="79"/>
      <c r="F53" s="79"/>
      <c r="G53" s="79"/>
      <c r="H53" s="79"/>
      <c r="I53" s="69"/>
      <c r="J53" s="69"/>
    </row>
    <row r="54" spans="1:10" ht="15.6" x14ac:dyDescent="0.3">
      <c r="A54" s="60"/>
      <c r="B54" s="79"/>
      <c r="C54" s="79"/>
      <c r="D54" s="79"/>
      <c r="E54" s="79"/>
      <c r="F54" s="79"/>
      <c r="G54" s="79"/>
      <c r="H54" s="79"/>
      <c r="I54" s="69"/>
      <c r="J54" s="69"/>
    </row>
    <row r="55" spans="1:10" ht="15.6" x14ac:dyDescent="0.3">
      <c r="A55" s="55"/>
      <c r="B55" s="57"/>
      <c r="C55" s="57"/>
      <c r="D55" s="58"/>
      <c r="E55" s="55"/>
      <c r="F55" s="55"/>
      <c r="G55" s="59"/>
    </row>
    <row r="56" spans="1:10" ht="15.6" x14ac:dyDescent="0.3">
      <c r="A56" s="55"/>
      <c r="B56" s="57"/>
      <c r="C56" s="57"/>
      <c r="D56" s="59"/>
      <c r="E56" s="55"/>
      <c r="F56" s="59"/>
      <c r="G56" s="59"/>
    </row>
    <row r="57" spans="1:10" ht="15.6" x14ac:dyDescent="0.3">
      <c r="A57" s="61"/>
      <c r="B57" s="60"/>
      <c r="C57" s="55"/>
      <c r="D57" s="58"/>
      <c r="E57" s="56"/>
      <c r="F57" s="55"/>
      <c r="G57" s="55"/>
    </row>
    <row r="58" spans="1:10" ht="15.6" x14ac:dyDescent="0.3">
      <c r="A58" s="61"/>
      <c r="B58" s="60"/>
      <c r="C58" s="55"/>
      <c r="D58" s="60"/>
      <c r="E58" s="55"/>
      <c r="F58" s="60"/>
      <c r="G58" s="62"/>
    </row>
  </sheetData>
  <mergeCells count="1">
    <mergeCell ref="B53:H54"/>
  </mergeCells>
  <pageMargins left="0.7" right="0.7" top="0.75" bottom="0.75" header="0.3" footer="0.3"/>
  <pageSetup paperSize="9" scale="9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2:J58"/>
  <sheetViews>
    <sheetView view="pageBreakPreview" zoomScaleNormal="100" zoomScaleSheetLayoutView="100" workbookViewId="0">
      <selection activeCell="G51" sqref="G51"/>
    </sheetView>
  </sheetViews>
  <sheetFormatPr defaultRowHeight="14.4" x14ac:dyDescent="0.3"/>
  <cols>
    <col min="2" max="2" width="15.109375" customWidth="1"/>
    <col min="4" max="4" width="11.44140625" customWidth="1"/>
    <col min="6" max="6" width="11.109375" customWidth="1"/>
    <col min="7" max="7" width="18.5546875" style="20" customWidth="1"/>
  </cols>
  <sheetData>
    <row r="2" spans="2:7" x14ac:dyDescent="0.3">
      <c r="B2" s="6" t="s">
        <v>0</v>
      </c>
      <c r="C2" s="3"/>
      <c r="D2" s="3"/>
      <c r="E2" s="3"/>
      <c r="F2" s="19"/>
      <c r="G2" s="21" t="s">
        <v>93</v>
      </c>
    </row>
    <row r="3" spans="2:7" x14ac:dyDescent="0.3">
      <c r="B3" s="22"/>
      <c r="C3" s="22"/>
      <c r="D3" s="22"/>
      <c r="E3" s="22"/>
      <c r="F3" s="22"/>
      <c r="G3" s="23"/>
    </row>
    <row r="4" spans="2:7" x14ac:dyDescent="0.3">
      <c r="B4" s="24" t="s">
        <v>50</v>
      </c>
      <c r="C4" s="25"/>
      <c r="D4" s="24"/>
      <c r="E4" s="25"/>
      <c r="F4" s="25"/>
      <c r="G4" s="4"/>
    </row>
    <row r="5" spans="2:7" x14ac:dyDescent="0.3">
      <c r="B5" s="12"/>
      <c r="C5" s="26" t="s">
        <v>1</v>
      </c>
      <c r="D5" s="12"/>
      <c r="E5" s="12"/>
      <c r="F5" s="12"/>
      <c r="G5" s="65"/>
    </row>
    <row r="6" spans="2:7" hidden="1" x14ac:dyDescent="0.3">
      <c r="B6" s="6" t="s">
        <v>44</v>
      </c>
      <c r="C6" s="3"/>
      <c r="D6" s="3"/>
      <c r="E6" s="3"/>
      <c r="F6" s="3"/>
      <c r="G6" s="4"/>
    </row>
    <row r="7" spans="2:7" hidden="1" x14ac:dyDescent="0.3">
      <c r="B7" s="3"/>
      <c r="C7" s="2" t="s">
        <v>3</v>
      </c>
      <c r="D7" s="3"/>
      <c r="E7" s="3"/>
      <c r="F7" s="3"/>
      <c r="G7" s="4">
        <v>0</v>
      </c>
    </row>
    <row r="8" spans="2:7" hidden="1" x14ac:dyDescent="0.3">
      <c r="B8" s="3"/>
      <c r="C8" s="3" t="s">
        <v>4</v>
      </c>
      <c r="D8" s="3"/>
      <c r="E8" s="3"/>
      <c r="F8" s="3"/>
      <c r="G8" s="4">
        <v>1</v>
      </c>
    </row>
    <row r="9" spans="2:7" hidden="1" x14ac:dyDescent="0.3">
      <c r="B9" s="3"/>
      <c r="C9" s="2" t="s">
        <v>5</v>
      </c>
      <c r="D9" s="3"/>
      <c r="E9" s="3"/>
      <c r="F9" s="3"/>
      <c r="G9" s="4">
        <v>37</v>
      </c>
    </row>
    <row r="10" spans="2:7" hidden="1" x14ac:dyDescent="0.3">
      <c r="B10" s="3"/>
      <c r="C10" s="3"/>
      <c r="D10" s="3"/>
      <c r="E10" s="6" t="s">
        <v>2</v>
      </c>
      <c r="F10" s="3"/>
      <c r="G10" s="4">
        <f>G9*G7</f>
        <v>0</v>
      </c>
    </row>
    <row r="11" spans="2:7" hidden="1" x14ac:dyDescent="0.3">
      <c r="B11" s="6" t="s">
        <v>45</v>
      </c>
      <c r="C11" s="3"/>
      <c r="D11" s="3"/>
      <c r="E11" s="3"/>
      <c r="F11" s="3"/>
      <c r="G11" s="4"/>
    </row>
    <row r="12" spans="2:7" hidden="1" x14ac:dyDescent="0.3">
      <c r="B12" s="3" t="s">
        <v>38</v>
      </c>
      <c r="C12" s="2" t="s">
        <v>6</v>
      </c>
      <c r="D12" s="3"/>
      <c r="E12" s="3"/>
      <c r="F12" s="3"/>
      <c r="G12" s="4">
        <f>0.003*100</f>
        <v>0.3</v>
      </c>
    </row>
    <row r="13" spans="2:7" hidden="1" x14ac:dyDescent="0.3">
      <c r="B13" s="3"/>
      <c r="C13" s="2" t="s">
        <v>8</v>
      </c>
      <c r="D13" s="3"/>
      <c r="E13" s="3"/>
      <c r="F13" s="3"/>
      <c r="G13" s="4">
        <v>0</v>
      </c>
    </row>
    <row r="14" spans="2:7" hidden="1" x14ac:dyDescent="0.3">
      <c r="B14" s="3"/>
      <c r="C14" s="3" t="s">
        <v>4</v>
      </c>
      <c r="D14" s="3"/>
      <c r="E14" s="3"/>
      <c r="F14" s="3"/>
      <c r="G14" s="4">
        <v>1</v>
      </c>
    </row>
    <row r="15" spans="2:7" hidden="1" x14ac:dyDescent="0.3">
      <c r="B15" s="3"/>
      <c r="C15" s="3"/>
      <c r="D15" s="3"/>
      <c r="E15" s="6" t="s">
        <v>2</v>
      </c>
      <c r="F15" s="3"/>
      <c r="G15" s="4">
        <f>(G12*G13)/100</f>
        <v>0</v>
      </c>
    </row>
    <row r="16" spans="2:7" x14ac:dyDescent="0.3">
      <c r="B16" s="6" t="s">
        <v>46</v>
      </c>
      <c r="C16" s="3"/>
      <c r="D16" s="3"/>
      <c r="E16" s="3"/>
      <c r="F16" s="3"/>
      <c r="G16" s="4"/>
    </row>
    <row r="17" spans="2:7" x14ac:dyDescent="0.3">
      <c r="B17" s="3"/>
      <c r="C17" s="3" t="s">
        <v>11</v>
      </c>
      <c r="D17" s="3"/>
      <c r="E17" s="3"/>
      <c r="F17" s="3"/>
      <c r="G17" s="4">
        <v>1</v>
      </c>
    </row>
    <row r="18" spans="2:7" x14ac:dyDescent="0.3">
      <c r="B18" s="3"/>
      <c r="C18" s="2" t="s">
        <v>12</v>
      </c>
      <c r="D18" s="3"/>
      <c r="E18" s="3"/>
      <c r="F18" s="3"/>
      <c r="G18" s="67"/>
    </row>
    <row r="19" spans="2:7" x14ac:dyDescent="0.3">
      <c r="B19" s="3"/>
      <c r="C19" s="8" t="s">
        <v>13</v>
      </c>
      <c r="D19" s="3"/>
      <c r="E19" s="3"/>
      <c r="F19" s="3"/>
      <c r="G19" s="4">
        <v>2.25</v>
      </c>
    </row>
    <row r="20" spans="2:7" x14ac:dyDescent="0.3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hidden="1" x14ac:dyDescent="0.3">
      <c r="B21" s="6" t="s">
        <v>47</v>
      </c>
      <c r="C21" s="3"/>
      <c r="D21" s="3"/>
      <c r="E21" s="3"/>
      <c r="F21" s="3"/>
      <c r="G21" s="4"/>
    </row>
    <row r="22" spans="2:7" hidden="1" x14ac:dyDescent="0.3">
      <c r="B22" s="3"/>
      <c r="C22" s="2" t="s">
        <v>15</v>
      </c>
      <c r="D22" s="3"/>
      <c r="E22" s="3"/>
      <c r="F22" s="3"/>
      <c r="G22" s="4">
        <v>4</v>
      </c>
    </row>
    <row r="23" spans="2:7" hidden="1" x14ac:dyDescent="0.3">
      <c r="B23" s="3"/>
      <c r="C23" s="3" t="s">
        <v>16</v>
      </c>
      <c r="D23" s="3"/>
      <c r="E23" s="3"/>
      <c r="F23" s="3"/>
      <c r="G23" s="4">
        <v>8</v>
      </c>
    </row>
    <row r="24" spans="2:7" hidden="1" x14ac:dyDescent="0.3">
      <c r="B24" s="3"/>
      <c r="C24" s="3" t="s">
        <v>17</v>
      </c>
      <c r="D24" s="3"/>
      <c r="E24" s="3"/>
      <c r="F24" s="3"/>
      <c r="G24" s="4">
        <v>0</v>
      </c>
    </row>
    <row r="25" spans="2:7" hidden="1" x14ac:dyDescent="0.3">
      <c r="B25" s="3"/>
      <c r="C25" s="3" t="s">
        <v>18</v>
      </c>
      <c r="D25" s="3"/>
      <c r="E25" s="3"/>
      <c r="F25" s="3"/>
      <c r="G25" s="4">
        <v>0</v>
      </c>
    </row>
    <row r="26" spans="2:7" hidden="1" x14ac:dyDescent="0.3">
      <c r="B26" s="3"/>
      <c r="C26" s="8" t="s">
        <v>19</v>
      </c>
      <c r="D26" s="3"/>
      <c r="E26" s="3"/>
      <c r="F26" s="3"/>
      <c r="G26" s="4">
        <v>5000</v>
      </c>
    </row>
    <row r="27" spans="2:7" hidden="1" x14ac:dyDescent="0.3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hidden="1" x14ac:dyDescent="0.3">
      <c r="B28" s="6" t="s">
        <v>48</v>
      </c>
      <c r="C28" s="3"/>
      <c r="D28" s="3"/>
      <c r="E28" s="3"/>
      <c r="F28" s="3"/>
      <c r="G28" s="4"/>
    </row>
    <row r="29" spans="2:7" hidden="1" x14ac:dyDescent="0.3">
      <c r="B29" s="3"/>
      <c r="C29" s="3" t="s">
        <v>21</v>
      </c>
      <c r="D29" s="3"/>
      <c r="E29" s="3"/>
      <c r="F29" s="3"/>
      <c r="G29" s="4">
        <v>2</v>
      </c>
    </row>
    <row r="30" spans="2:7" hidden="1" x14ac:dyDescent="0.3">
      <c r="B30" s="3"/>
      <c r="C30" s="2" t="s">
        <v>22</v>
      </c>
      <c r="D30" s="3"/>
      <c r="E30" s="3"/>
      <c r="F30" s="3"/>
      <c r="G30" s="4">
        <v>0</v>
      </c>
    </row>
    <row r="31" spans="2:7" hidden="1" x14ac:dyDescent="0.3">
      <c r="B31" s="3"/>
      <c r="C31" s="3" t="s">
        <v>4</v>
      </c>
      <c r="D31" s="3"/>
      <c r="E31" s="3"/>
      <c r="F31" s="3"/>
      <c r="G31" s="4">
        <v>1</v>
      </c>
    </row>
    <row r="32" spans="2:7" hidden="1" x14ac:dyDescent="0.3">
      <c r="B32" s="3"/>
      <c r="C32" s="3" t="s">
        <v>23</v>
      </c>
      <c r="D32" s="3"/>
      <c r="E32" s="3"/>
      <c r="F32" s="3"/>
      <c r="G32" s="4">
        <v>5000</v>
      </c>
    </row>
    <row r="33" spans="2:7" hidden="1" x14ac:dyDescent="0.3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7" hidden="1" x14ac:dyDescent="0.3">
      <c r="B34" s="3"/>
      <c r="C34" s="3"/>
      <c r="D34" s="3"/>
      <c r="E34" s="3"/>
      <c r="F34" s="3"/>
      <c r="G34" s="4"/>
    </row>
    <row r="35" spans="2:7" x14ac:dyDescent="0.3">
      <c r="B35" s="11" t="s">
        <v>49</v>
      </c>
      <c r="C35" s="12"/>
      <c r="D35" s="12"/>
      <c r="E35" s="13"/>
      <c r="F35" s="12"/>
      <c r="G35" s="4">
        <f>G5*1000</f>
        <v>0</v>
      </c>
    </row>
    <row r="36" spans="2:7" x14ac:dyDescent="0.3">
      <c r="B36" s="3"/>
      <c r="C36" s="3" t="s">
        <v>25</v>
      </c>
      <c r="D36" s="3"/>
      <c r="E36" s="3"/>
      <c r="F36" s="3"/>
      <c r="G36" s="4">
        <v>12</v>
      </c>
    </row>
    <row r="37" spans="2:7" x14ac:dyDescent="0.3">
      <c r="B37" s="12"/>
      <c r="C37" s="25" t="s">
        <v>26</v>
      </c>
      <c r="D37" s="12"/>
      <c r="E37" s="3"/>
      <c r="F37" s="12"/>
      <c r="G37" s="4">
        <v>730</v>
      </c>
    </row>
    <row r="38" spans="2:7" x14ac:dyDescent="0.3">
      <c r="B38" s="12"/>
      <c r="C38" s="12" t="s">
        <v>36</v>
      </c>
      <c r="D38" s="12"/>
      <c r="E38" s="3"/>
      <c r="F38" s="12"/>
      <c r="G38" s="4">
        <v>8</v>
      </c>
    </row>
    <row r="39" spans="2:7" x14ac:dyDescent="0.3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7" x14ac:dyDescent="0.3">
      <c r="B40" s="6" t="s">
        <v>78</v>
      </c>
      <c r="C40" s="3"/>
      <c r="D40" s="3"/>
      <c r="E40" s="3"/>
      <c r="F40" s="3"/>
      <c r="G40" s="4"/>
    </row>
    <row r="41" spans="2:7" x14ac:dyDescent="0.3">
      <c r="B41" s="3"/>
      <c r="C41" s="2" t="s">
        <v>82</v>
      </c>
      <c r="D41" s="3"/>
      <c r="E41" s="3"/>
      <c r="F41" s="3"/>
      <c r="G41" s="65"/>
    </row>
    <row r="42" spans="2:7" x14ac:dyDescent="0.3">
      <c r="B42" s="3"/>
      <c r="C42" s="2" t="s">
        <v>80</v>
      </c>
      <c r="D42" s="3"/>
      <c r="E42" s="3"/>
      <c r="F42" s="3"/>
      <c r="G42" s="65"/>
    </row>
    <row r="43" spans="2:7" x14ac:dyDescent="0.3">
      <c r="B43" s="3"/>
      <c r="C43" s="2" t="s">
        <v>81</v>
      </c>
      <c r="D43" s="3"/>
      <c r="E43" s="3"/>
      <c r="F43" s="3"/>
      <c r="G43" s="65"/>
    </row>
    <row r="44" spans="2:7" x14ac:dyDescent="0.3">
      <c r="B44" s="3"/>
      <c r="C44" s="2"/>
      <c r="D44" s="3"/>
      <c r="E44" s="3"/>
      <c r="F44" s="3"/>
      <c r="G44" s="4"/>
    </row>
    <row r="45" spans="2:7" x14ac:dyDescent="0.3">
      <c r="B45" s="3"/>
      <c r="C45" s="3" t="s">
        <v>83</v>
      </c>
      <c r="D45" s="3"/>
      <c r="E45" s="3"/>
      <c r="F45" s="3"/>
      <c r="G45" s="4">
        <v>8760</v>
      </c>
    </row>
    <row r="46" spans="2:7" x14ac:dyDescent="0.3">
      <c r="B46" s="9"/>
      <c r="C46" s="9"/>
      <c r="D46" s="9"/>
      <c r="E46" s="10" t="s">
        <v>14</v>
      </c>
      <c r="F46" s="9"/>
      <c r="G46" s="4">
        <f>(G41+G42+G43)/G45</f>
        <v>0</v>
      </c>
    </row>
    <row r="47" spans="2:7" x14ac:dyDescent="0.3">
      <c r="B47" s="3"/>
      <c r="C47" s="3"/>
      <c r="D47" s="3"/>
      <c r="E47" s="3"/>
      <c r="F47" s="3"/>
      <c r="G47" s="4"/>
    </row>
    <row r="48" spans="2:7" x14ac:dyDescent="0.3">
      <c r="B48" s="6"/>
      <c r="C48" s="15" t="s">
        <v>27</v>
      </c>
      <c r="D48" s="3"/>
      <c r="E48" s="3"/>
      <c r="F48" s="3"/>
      <c r="G48" s="16">
        <f>G39+G33+G27+G20+G16+G10+G46</f>
        <v>0</v>
      </c>
    </row>
    <row r="49" spans="1:10" x14ac:dyDescent="0.3">
      <c r="B49" s="3"/>
      <c r="C49" s="3" t="s">
        <v>141</v>
      </c>
      <c r="D49" s="77"/>
      <c r="E49" s="3"/>
      <c r="F49" s="3"/>
      <c r="G49" s="17">
        <f>G48*D49%</f>
        <v>0</v>
      </c>
    </row>
    <row r="50" spans="1:10" x14ac:dyDescent="0.3">
      <c r="B50" s="3"/>
      <c r="C50" s="3" t="s">
        <v>142</v>
      </c>
      <c r="D50" s="77"/>
      <c r="E50" s="3"/>
      <c r="F50" s="3"/>
      <c r="G50" s="18">
        <f>(G48+G49)*D50%</f>
        <v>0</v>
      </c>
    </row>
    <row r="51" spans="1:10" x14ac:dyDescent="0.3">
      <c r="B51" s="3"/>
      <c r="C51" s="19"/>
      <c r="D51" s="19"/>
      <c r="E51" s="19"/>
      <c r="F51" s="19"/>
      <c r="G51" s="18"/>
    </row>
    <row r="52" spans="1:10" x14ac:dyDescent="0.3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10" ht="15" customHeight="1" x14ac:dyDescent="0.3">
      <c r="B53" s="79" t="s">
        <v>138</v>
      </c>
      <c r="C53" s="79"/>
      <c r="D53" s="79"/>
      <c r="E53" s="79"/>
      <c r="F53" s="79"/>
      <c r="G53" s="79"/>
      <c r="H53" s="79"/>
      <c r="I53" s="79"/>
      <c r="J53" s="69"/>
    </row>
    <row r="54" spans="1:10" ht="15.6" x14ac:dyDescent="0.3">
      <c r="A54" s="60"/>
      <c r="B54" s="79"/>
      <c r="C54" s="79"/>
      <c r="D54" s="79"/>
      <c r="E54" s="79"/>
      <c r="F54" s="79"/>
      <c r="G54" s="79"/>
      <c r="H54" s="79"/>
      <c r="I54" s="79"/>
      <c r="J54" s="69"/>
    </row>
    <row r="55" spans="1:10" ht="15.6" x14ac:dyDescent="0.3">
      <c r="A55" s="55"/>
      <c r="B55" s="57"/>
      <c r="C55" s="57"/>
      <c r="D55" s="58"/>
      <c r="E55" s="55"/>
      <c r="F55" s="55"/>
      <c r="G55" s="59"/>
    </row>
    <row r="56" spans="1:10" ht="15.6" x14ac:dyDescent="0.3">
      <c r="A56" s="55"/>
      <c r="B56" s="57"/>
      <c r="C56" s="57"/>
      <c r="D56" s="59"/>
      <c r="E56" s="55"/>
      <c r="F56" s="59"/>
      <c r="G56" s="59"/>
    </row>
    <row r="57" spans="1:10" ht="15.6" x14ac:dyDescent="0.3">
      <c r="A57" s="61"/>
      <c r="B57" s="60"/>
      <c r="C57" s="55"/>
      <c r="D57" s="58"/>
      <c r="E57" s="56"/>
      <c r="F57" s="55"/>
      <c r="G57" s="55"/>
    </row>
    <row r="58" spans="1:10" ht="15.6" x14ac:dyDescent="0.3">
      <c r="A58" s="61"/>
      <c r="B58" s="60"/>
      <c r="C58" s="55"/>
      <c r="D58" s="60"/>
      <c r="E58" s="55"/>
      <c r="F58" s="60"/>
      <c r="G58" s="62"/>
    </row>
  </sheetData>
  <mergeCells count="1">
    <mergeCell ref="B53:I54"/>
  </mergeCells>
  <pageMargins left="0.7" right="0.7" top="0.75" bottom="0.75" header="0.3" footer="0.3"/>
  <pageSetup paperSize="9" scale="95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K18"/>
  <sheetViews>
    <sheetView view="pageBreakPreview" zoomScale="130" zoomScaleNormal="100" zoomScaleSheetLayoutView="130" workbookViewId="0">
      <selection activeCell="G12" sqref="G12"/>
    </sheetView>
  </sheetViews>
  <sheetFormatPr defaultRowHeight="14.4" x14ac:dyDescent="0.3"/>
  <cols>
    <col min="2" max="2" width="13.88671875" customWidth="1"/>
    <col min="4" max="4" width="10.33203125" customWidth="1"/>
    <col min="6" max="6" width="10.33203125" customWidth="1"/>
    <col min="7" max="7" width="10.88671875" style="14" bestFit="1" customWidth="1"/>
  </cols>
  <sheetData>
    <row r="2" spans="1:11" x14ac:dyDescent="0.3">
      <c r="B2" s="83" t="s">
        <v>94</v>
      </c>
      <c r="C2" s="83"/>
      <c r="D2" s="83"/>
      <c r="E2" s="83"/>
      <c r="F2" s="83"/>
      <c r="G2" s="83"/>
    </row>
    <row r="4" spans="1:11" x14ac:dyDescent="0.3">
      <c r="B4" s="6" t="s">
        <v>96</v>
      </c>
      <c r="C4" s="3"/>
      <c r="D4" s="3"/>
      <c r="E4" s="3"/>
      <c r="F4" s="3"/>
      <c r="G4" s="4"/>
    </row>
    <row r="5" spans="1:11" x14ac:dyDescent="0.3">
      <c r="B5" s="3"/>
      <c r="C5" s="3" t="s">
        <v>95</v>
      </c>
      <c r="D5" s="3"/>
      <c r="E5" s="3"/>
      <c r="F5" s="3"/>
      <c r="G5" s="4">
        <v>1</v>
      </c>
    </row>
    <row r="6" spans="1:11" x14ac:dyDescent="0.3">
      <c r="B6" s="3"/>
      <c r="C6" s="2" t="s">
        <v>12</v>
      </c>
      <c r="D6" s="3"/>
      <c r="E6" s="3"/>
      <c r="F6" s="3"/>
      <c r="G6" s="67"/>
      <c r="K6">
        <v>3300</v>
      </c>
    </row>
    <row r="7" spans="1:11" x14ac:dyDescent="0.3">
      <c r="B7" s="3"/>
      <c r="C7" s="8" t="s">
        <v>13</v>
      </c>
      <c r="D7" s="3"/>
      <c r="E7" s="3"/>
      <c r="F7" s="3"/>
      <c r="G7" s="4">
        <v>2.25</v>
      </c>
      <c r="K7">
        <f>K6/168</f>
        <v>19.642857142857142</v>
      </c>
    </row>
    <row r="8" spans="1:11" x14ac:dyDescent="0.3">
      <c r="B8" s="3"/>
      <c r="C8" s="3"/>
      <c r="D8" s="3"/>
      <c r="E8" s="6" t="s">
        <v>14</v>
      </c>
      <c r="F8" s="3"/>
      <c r="G8" s="4">
        <f>(G5*G6)+G6*G7%</f>
        <v>0</v>
      </c>
    </row>
    <row r="9" spans="1:11" x14ac:dyDescent="0.3">
      <c r="B9" s="6"/>
      <c r="C9" s="15" t="s">
        <v>27</v>
      </c>
      <c r="D9" s="3"/>
      <c r="E9" s="3"/>
      <c r="F9" s="3"/>
      <c r="G9" s="16">
        <f>G8</f>
        <v>0</v>
      </c>
    </row>
    <row r="10" spans="1:11" x14ac:dyDescent="0.3">
      <c r="B10" s="3"/>
      <c r="C10" s="3" t="s">
        <v>141</v>
      </c>
      <c r="D10" s="77"/>
      <c r="E10" s="3"/>
      <c r="F10" s="3"/>
      <c r="G10" s="17">
        <f>G9*D10%</f>
        <v>0</v>
      </c>
    </row>
    <row r="11" spans="1:11" x14ac:dyDescent="0.3">
      <c r="B11" s="3"/>
      <c r="C11" s="3" t="s">
        <v>142</v>
      </c>
      <c r="D11" s="77"/>
      <c r="E11" s="3"/>
      <c r="F11" s="3"/>
      <c r="G11" s="18">
        <f>(G9+G10)*D11%</f>
        <v>0</v>
      </c>
    </row>
    <row r="12" spans="1:11" x14ac:dyDescent="0.3">
      <c r="B12" s="46"/>
      <c r="C12" s="19" t="s">
        <v>79</v>
      </c>
      <c r="D12" s="19"/>
      <c r="E12" s="19"/>
      <c r="F12" s="19"/>
      <c r="G12" s="18">
        <f>G9+G10+G11</f>
        <v>0</v>
      </c>
    </row>
    <row r="13" spans="1:11" x14ac:dyDescent="0.3">
      <c r="B13" s="79" t="s">
        <v>138</v>
      </c>
      <c r="C13" s="80"/>
      <c r="D13" s="80"/>
      <c r="E13" s="80"/>
      <c r="F13" s="80"/>
      <c r="G13" s="80"/>
      <c r="H13" s="80"/>
      <c r="I13" s="80"/>
      <c r="J13" s="80"/>
    </row>
    <row r="14" spans="1:11" ht="15.6" x14ac:dyDescent="0.3">
      <c r="A14" s="60"/>
      <c r="B14" s="80"/>
      <c r="C14" s="80"/>
      <c r="D14" s="80"/>
      <c r="E14" s="80"/>
      <c r="F14" s="80"/>
      <c r="G14" s="80"/>
      <c r="H14" s="80"/>
      <c r="I14" s="80"/>
      <c r="J14" s="80"/>
    </row>
    <row r="15" spans="1:11" ht="15.6" x14ac:dyDescent="0.3">
      <c r="A15" s="55"/>
      <c r="B15" s="57"/>
      <c r="C15" s="57"/>
      <c r="D15" s="58"/>
      <c r="E15" s="55"/>
      <c r="F15" s="55"/>
      <c r="G15" s="59"/>
    </row>
    <row r="16" spans="1:11" ht="15.6" x14ac:dyDescent="0.3">
      <c r="A16" s="55"/>
      <c r="B16" s="57"/>
      <c r="C16" s="57"/>
      <c r="D16" s="59"/>
      <c r="E16" s="55"/>
      <c r="F16" s="59"/>
      <c r="G16" s="59"/>
    </row>
    <row r="17" spans="1:7" ht="15.6" x14ac:dyDescent="0.3">
      <c r="A17" s="61"/>
      <c r="B17" s="60"/>
      <c r="C17" s="55"/>
      <c r="D17" s="58"/>
      <c r="E17" s="56"/>
      <c r="F17" s="55"/>
      <c r="G17" s="55"/>
    </row>
    <row r="18" spans="1:7" ht="15.6" x14ac:dyDescent="0.3">
      <c r="A18" s="61"/>
      <c r="B18" s="60"/>
      <c r="C18" s="55"/>
      <c r="D18" s="60"/>
      <c r="E18" s="55"/>
      <c r="F18" s="60"/>
      <c r="G18" s="62"/>
    </row>
  </sheetData>
  <mergeCells count="2">
    <mergeCell ref="B2:G2"/>
    <mergeCell ref="B13:J14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61"/>
  <sheetViews>
    <sheetView view="pageBreakPreview" zoomScaleNormal="100" zoomScaleSheetLayoutView="100" workbookViewId="0">
      <selection activeCell="G54" sqref="G54"/>
    </sheetView>
  </sheetViews>
  <sheetFormatPr defaultRowHeight="14.4" x14ac:dyDescent="0.3"/>
  <cols>
    <col min="2" max="2" width="15.109375" customWidth="1"/>
    <col min="7" max="7" width="18.5546875" style="1" customWidth="1"/>
  </cols>
  <sheetData>
    <row r="2" spans="2:7" x14ac:dyDescent="0.3">
      <c r="B2" s="6" t="s">
        <v>0</v>
      </c>
      <c r="C2" s="3"/>
      <c r="D2" s="78" t="s">
        <v>139</v>
      </c>
      <c r="E2" s="78"/>
      <c r="F2" s="78"/>
      <c r="G2" s="78"/>
    </row>
    <row r="3" spans="2:7" x14ac:dyDescent="0.3">
      <c r="B3" s="22"/>
      <c r="C3" s="22"/>
      <c r="D3" s="22"/>
      <c r="E3" s="22"/>
      <c r="F3" s="22"/>
      <c r="G3" s="23"/>
    </row>
    <row r="4" spans="2:7" x14ac:dyDescent="0.3">
      <c r="B4" s="24" t="s">
        <v>50</v>
      </c>
      <c r="C4" s="25"/>
      <c r="D4" s="24"/>
      <c r="E4" s="25"/>
      <c r="F4" s="25"/>
      <c r="G4" s="4"/>
    </row>
    <row r="5" spans="2:7" x14ac:dyDescent="0.3">
      <c r="B5" s="12"/>
      <c r="C5" s="26" t="s">
        <v>1</v>
      </c>
      <c r="D5" s="12"/>
      <c r="E5" s="12"/>
      <c r="F5" s="12"/>
      <c r="G5" s="65"/>
    </row>
    <row r="6" spans="2:7" hidden="1" x14ac:dyDescent="0.3">
      <c r="B6" s="6" t="s">
        <v>44</v>
      </c>
      <c r="C6" s="3"/>
      <c r="D6" s="3"/>
      <c r="E6" s="3"/>
      <c r="F6" s="3"/>
      <c r="G6" s="4"/>
    </row>
    <row r="7" spans="2:7" hidden="1" x14ac:dyDescent="0.3">
      <c r="B7" s="3"/>
      <c r="C7" s="2" t="s">
        <v>3</v>
      </c>
      <c r="D7" s="3"/>
      <c r="E7" s="3"/>
      <c r="F7" s="3"/>
      <c r="G7" s="4">
        <v>0</v>
      </c>
    </row>
    <row r="8" spans="2:7" hidden="1" x14ac:dyDescent="0.3">
      <c r="B8" s="3"/>
      <c r="C8" s="3" t="s">
        <v>4</v>
      </c>
      <c r="D8" s="3"/>
      <c r="E8" s="3"/>
      <c r="F8" s="3"/>
      <c r="G8" s="4"/>
    </row>
    <row r="9" spans="2:7" hidden="1" x14ac:dyDescent="0.3">
      <c r="B9" s="3"/>
      <c r="C9" s="2" t="s">
        <v>5</v>
      </c>
      <c r="D9" s="3"/>
      <c r="E9" s="3"/>
      <c r="F9" s="3"/>
      <c r="G9" s="4"/>
    </row>
    <row r="10" spans="2:7" hidden="1" x14ac:dyDescent="0.3">
      <c r="B10" s="3"/>
      <c r="C10" s="3"/>
      <c r="D10" s="3"/>
      <c r="E10" s="6" t="s">
        <v>2</v>
      </c>
      <c r="F10" s="3"/>
      <c r="G10" s="4">
        <f>G9*G7</f>
        <v>0</v>
      </c>
    </row>
    <row r="11" spans="2:7" hidden="1" x14ac:dyDescent="0.3">
      <c r="B11" s="6" t="s">
        <v>45</v>
      </c>
      <c r="C11" s="3"/>
      <c r="D11" s="3"/>
      <c r="E11" s="3"/>
      <c r="F11" s="3"/>
      <c r="G11" s="4"/>
    </row>
    <row r="12" spans="2:7" hidden="1" x14ac:dyDescent="0.3">
      <c r="B12" s="3" t="s">
        <v>34</v>
      </c>
      <c r="C12" s="2" t="s">
        <v>6</v>
      </c>
      <c r="D12" s="3"/>
      <c r="E12" s="3"/>
      <c r="F12" s="3"/>
      <c r="G12" s="4">
        <f>0.05*100</f>
        <v>5</v>
      </c>
    </row>
    <row r="13" spans="2:7" hidden="1" x14ac:dyDescent="0.3">
      <c r="B13" s="3" t="s">
        <v>30</v>
      </c>
      <c r="C13" s="2" t="s">
        <v>29</v>
      </c>
      <c r="D13" s="3"/>
      <c r="E13" s="3"/>
      <c r="F13" s="3"/>
      <c r="G13" s="4">
        <v>0.1</v>
      </c>
    </row>
    <row r="14" spans="2:7" hidden="1" x14ac:dyDescent="0.3">
      <c r="B14" s="3" t="s">
        <v>35</v>
      </c>
      <c r="C14" s="2" t="s">
        <v>7</v>
      </c>
      <c r="D14" s="3"/>
      <c r="E14" s="3"/>
      <c r="F14" s="3"/>
      <c r="G14" s="4">
        <v>0.1</v>
      </c>
    </row>
    <row r="15" spans="2:7" hidden="1" x14ac:dyDescent="0.3">
      <c r="B15" s="3"/>
      <c r="C15" s="2" t="s">
        <v>8</v>
      </c>
      <c r="D15" s="3"/>
      <c r="E15" s="3"/>
      <c r="F15" s="3"/>
      <c r="G15" s="4">
        <v>0</v>
      </c>
    </row>
    <row r="16" spans="2:7" hidden="1" x14ac:dyDescent="0.3">
      <c r="B16" s="3"/>
      <c r="C16" s="2" t="s">
        <v>9</v>
      </c>
      <c r="D16" s="3"/>
      <c r="E16" s="3"/>
      <c r="F16" s="3"/>
      <c r="G16" s="4">
        <v>0</v>
      </c>
    </row>
    <row r="17" spans="2:7" hidden="1" x14ac:dyDescent="0.3">
      <c r="B17" s="3"/>
      <c r="C17" s="2" t="s">
        <v>10</v>
      </c>
      <c r="D17" s="3"/>
      <c r="E17" s="3"/>
      <c r="F17" s="3"/>
      <c r="G17" s="27">
        <v>0</v>
      </c>
    </row>
    <row r="18" spans="2:7" x14ac:dyDescent="0.3">
      <c r="B18" s="3"/>
      <c r="C18" s="3"/>
      <c r="D18" s="3"/>
      <c r="E18" s="6" t="s">
        <v>2</v>
      </c>
      <c r="F18" s="3"/>
      <c r="G18" s="4">
        <f>(G14*G17+G12*G15+G13*G16)/100</f>
        <v>0</v>
      </c>
    </row>
    <row r="19" spans="2:7" x14ac:dyDescent="0.3">
      <c r="B19" s="6" t="s">
        <v>46</v>
      </c>
      <c r="C19" s="3"/>
      <c r="D19" s="3"/>
      <c r="E19" s="3"/>
      <c r="F19" s="3"/>
      <c r="G19" s="4"/>
    </row>
    <row r="20" spans="2:7" x14ac:dyDescent="0.3">
      <c r="B20" s="3"/>
      <c r="C20" s="3" t="s">
        <v>11</v>
      </c>
      <c r="D20" s="3"/>
      <c r="E20" s="3"/>
      <c r="F20" s="3"/>
      <c r="G20" s="4">
        <v>1</v>
      </c>
    </row>
    <row r="21" spans="2:7" x14ac:dyDescent="0.3">
      <c r="B21" s="3"/>
      <c r="C21" s="2" t="s">
        <v>12</v>
      </c>
      <c r="D21" s="3"/>
      <c r="E21" s="3"/>
      <c r="F21" s="3"/>
      <c r="G21" s="67"/>
    </row>
    <row r="22" spans="2:7" x14ac:dyDescent="0.3">
      <c r="B22" s="3"/>
      <c r="C22" s="8" t="s">
        <v>13</v>
      </c>
      <c r="D22" s="3"/>
      <c r="E22" s="3"/>
      <c r="F22" s="3"/>
      <c r="G22" s="4">
        <v>2.25</v>
      </c>
    </row>
    <row r="23" spans="2:7" x14ac:dyDescent="0.3">
      <c r="B23" s="3"/>
      <c r="C23" s="3"/>
      <c r="D23" s="3"/>
      <c r="E23" s="6" t="s">
        <v>14</v>
      </c>
      <c r="F23" s="3"/>
      <c r="G23" s="4">
        <f>(G20*G21)+G21*G22%</f>
        <v>0</v>
      </c>
    </row>
    <row r="24" spans="2:7" hidden="1" x14ac:dyDescent="0.3">
      <c r="B24" s="6" t="s">
        <v>47</v>
      </c>
      <c r="C24" s="3"/>
      <c r="D24" s="3"/>
      <c r="E24" s="3"/>
      <c r="F24" s="3"/>
      <c r="G24" s="4"/>
    </row>
    <row r="25" spans="2:7" hidden="1" x14ac:dyDescent="0.3">
      <c r="B25" s="3"/>
      <c r="C25" s="2" t="s">
        <v>15</v>
      </c>
      <c r="D25" s="3"/>
      <c r="E25" s="3"/>
      <c r="F25" s="3"/>
      <c r="G25" s="4">
        <v>2</v>
      </c>
    </row>
    <row r="26" spans="2:7" hidden="1" x14ac:dyDescent="0.3">
      <c r="B26" s="3"/>
      <c r="C26" s="3" t="s">
        <v>16</v>
      </c>
      <c r="D26" s="3"/>
      <c r="E26" s="3"/>
      <c r="F26" s="3"/>
      <c r="G26" s="4">
        <v>2</v>
      </c>
    </row>
    <row r="27" spans="2:7" hidden="1" x14ac:dyDescent="0.3">
      <c r="B27" s="3"/>
      <c r="C27" s="3" t="s">
        <v>17</v>
      </c>
      <c r="D27" s="3"/>
      <c r="E27" s="3"/>
      <c r="F27" s="3"/>
      <c r="G27" s="4">
        <v>0</v>
      </c>
    </row>
    <row r="28" spans="2:7" hidden="1" x14ac:dyDescent="0.3">
      <c r="B28" s="3"/>
      <c r="C28" s="3" t="s">
        <v>18</v>
      </c>
      <c r="D28" s="3"/>
      <c r="E28" s="3"/>
      <c r="F28" s="3"/>
      <c r="G28" s="4">
        <v>0</v>
      </c>
    </row>
    <row r="29" spans="2:7" hidden="1" x14ac:dyDescent="0.3">
      <c r="B29" s="3"/>
      <c r="C29" s="8" t="s">
        <v>19</v>
      </c>
      <c r="D29" s="3"/>
      <c r="E29" s="3"/>
      <c r="F29" s="3"/>
      <c r="G29" s="4">
        <v>5000</v>
      </c>
    </row>
    <row r="30" spans="2:7" hidden="1" x14ac:dyDescent="0.3">
      <c r="B30" s="9"/>
      <c r="C30" s="9"/>
      <c r="D30" s="9"/>
      <c r="E30" s="10" t="s">
        <v>2</v>
      </c>
      <c r="F30" s="9"/>
      <c r="G30" s="4">
        <f>((G25*G27)+(G26*G28))/G29</f>
        <v>0</v>
      </c>
    </row>
    <row r="31" spans="2:7" hidden="1" x14ac:dyDescent="0.3">
      <c r="B31" s="6" t="s">
        <v>48</v>
      </c>
      <c r="C31" s="3"/>
      <c r="D31" s="3"/>
      <c r="E31" s="3"/>
      <c r="F31" s="3"/>
      <c r="G31" s="4"/>
    </row>
    <row r="32" spans="2:7" hidden="1" x14ac:dyDescent="0.3">
      <c r="B32" s="3"/>
      <c r="C32" s="3" t="s">
        <v>21</v>
      </c>
      <c r="D32" s="3"/>
      <c r="E32" s="3"/>
      <c r="F32" s="3"/>
      <c r="G32" s="4">
        <v>2</v>
      </c>
    </row>
    <row r="33" spans="2:7" hidden="1" x14ac:dyDescent="0.3">
      <c r="B33" s="3"/>
      <c r="C33" s="2" t="s">
        <v>22</v>
      </c>
      <c r="D33" s="3"/>
      <c r="E33" s="3"/>
      <c r="F33" s="3"/>
      <c r="G33" s="4">
        <v>0</v>
      </c>
    </row>
    <row r="34" spans="2:7" hidden="1" x14ac:dyDescent="0.3">
      <c r="B34" s="3"/>
      <c r="C34" s="3" t="s">
        <v>4</v>
      </c>
      <c r="D34" s="3"/>
      <c r="E34" s="3"/>
      <c r="F34" s="3"/>
      <c r="G34" s="4">
        <v>1</v>
      </c>
    </row>
    <row r="35" spans="2:7" hidden="1" x14ac:dyDescent="0.3">
      <c r="B35" s="3"/>
      <c r="C35" s="3" t="s">
        <v>23</v>
      </c>
      <c r="D35" s="3"/>
      <c r="E35" s="3"/>
      <c r="F35" s="3"/>
      <c r="G35" s="4">
        <v>5000</v>
      </c>
    </row>
    <row r="36" spans="2:7" hidden="1" x14ac:dyDescent="0.3">
      <c r="B36" s="9"/>
      <c r="C36" s="9"/>
      <c r="D36" s="9"/>
      <c r="E36" s="10" t="s">
        <v>14</v>
      </c>
      <c r="F36" s="9"/>
      <c r="G36" s="4">
        <f>G32*G33*G34/G35</f>
        <v>0</v>
      </c>
    </row>
    <row r="37" spans="2:7" x14ac:dyDescent="0.3">
      <c r="B37" s="3"/>
      <c r="C37" s="3"/>
      <c r="D37" s="3"/>
      <c r="E37" s="3"/>
      <c r="F37" s="3"/>
      <c r="G37" s="4"/>
    </row>
    <row r="38" spans="2:7" x14ac:dyDescent="0.3">
      <c r="B38" s="11" t="s">
        <v>49</v>
      </c>
      <c r="C38" s="12"/>
      <c r="D38" s="12"/>
      <c r="E38" s="13"/>
      <c r="F38" s="12"/>
      <c r="G38" s="4">
        <f>G5*1000</f>
        <v>0</v>
      </c>
    </row>
    <row r="39" spans="2:7" x14ac:dyDescent="0.3">
      <c r="B39" s="3"/>
      <c r="C39" s="3" t="s">
        <v>25</v>
      </c>
      <c r="D39" s="3"/>
      <c r="E39" s="3"/>
      <c r="F39" s="3"/>
      <c r="G39" s="4">
        <v>12</v>
      </c>
    </row>
    <row r="40" spans="2:7" x14ac:dyDescent="0.3">
      <c r="B40" s="12"/>
      <c r="C40" s="12" t="s">
        <v>26</v>
      </c>
      <c r="D40" s="12"/>
      <c r="E40" s="3"/>
      <c r="F40" s="12"/>
      <c r="G40" s="4">
        <v>730</v>
      </c>
    </row>
    <row r="41" spans="2:7" x14ac:dyDescent="0.3">
      <c r="B41" s="12"/>
      <c r="C41" s="12" t="s">
        <v>36</v>
      </c>
      <c r="D41" s="12"/>
      <c r="E41" s="3"/>
      <c r="F41" s="12"/>
      <c r="G41" s="4">
        <v>8</v>
      </c>
    </row>
    <row r="42" spans="2:7" x14ac:dyDescent="0.3">
      <c r="B42" s="9"/>
      <c r="C42" s="9"/>
      <c r="D42" s="9"/>
      <c r="E42" s="10" t="s">
        <v>14</v>
      </c>
      <c r="F42" s="9"/>
      <c r="G42" s="4">
        <f>G38/G39/G40/G41</f>
        <v>0</v>
      </c>
    </row>
    <row r="43" spans="2:7" x14ac:dyDescent="0.3">
      <c r="B43" s="6" t="s">
        <v>78</v>
      </c>
      <c r="C43" s="3"/>
      <c r="D43" s="3"/>
      <c r="E43" s="3"/>
      <c r="F43" s="3"/>
      <c r="G43" s="4"/>
    </row>
    <row r="44" spans="2:7" x14ac:dyDescent="0.3">
      <c r="B44" s="3"/>
      <c r="C44" s="2" t="s">
        <v>82</v>
      </c>
      <c r="D44" s="3"/>
      <c r="E44" s="3"/>
      <c r="F44" s="3"/>
      <c r="G44" s="65"/>
    </row>
    <row r="45" spans="2:7" x14ac:dyDescent="0.3">
      <c r="B45" s="3"/>
      <c r="C45" s="2" t="s">
        <v>80</v>
      </c>
      <c r="D45" s="3"/>
      <c r="E45" s="3"/>
      <c r="F45" s="3"/>
      <c r="G45" s="65"/>
    </row>
    <row r="46" spans="2:7" x14ac:dyDescent="0.3">
      <c r="B46" s="3"/>
      <c r="C46" s="2" t="s">
        <v>81</v>
      </c>
      <c r="D46" s="3"/>
      <c r="E46" s="3"/>
      <c r="F46" s="3"/>
      <c r="G46" s="65"/>
    </row>
    <row r="47" spans="2:7" x14ac:dyDescent="0.3">
      <c r="B47" s="3"/>
      <c r="C47" s="2"/>
      <c r="D47" s="3"/>
      <c r="E47" s="3"/>
      <c r="F47" s="3"/>
      <c r="G47" s="4"/>
    </row>
    <row r="48" spans="2:7" x14ac:dyDescent="0.3">
      <c r="B48" s="3"/>
      <c r="C48" s="3" t="s">
        <v>83</v>
      </c>
      <c r="D48" s="3"/>
      <c r="E48" s="3"/>
      <c r="F48" s="3"/>
      <c r="G48" s="4">
        <v>8760</v>
      </c>
    </row>
    <row r="49" spans="1:9" x14ac:dyDescent="0.3">
      <c r="B49" s="9"/>
      <c r="C49" s="9"/>
      <c r="D49" s="9"/>
      <c r="E49" s="10" t="s">
        <v>14</v>
      </c>
      <c r="F49" s="9"/>
      <c r="G49" s="4">
        <f>(G44+G45+G46)/G48</f>
        <v>0</v>
      </c>
    </row>
    <row r="50" spans="1:9" x14ac:dyDescent="0.3">
      <c r="B50" s="3"/>
      <c r="C50" s="3"/>
      <c r="D50" s="3"/>
      <c r="E50" s="3"/>
      <c r="F50" s="3"/>
      <c r="G50" s="4"/>
    </row>
    <row r="51" spans="1:9" x14ac:dyDescent="0.3">
      <c r="B51" s="6"/>
      <c r="C51" s="15" t="s">
        <v>27</v>
      </c>
      <c r="D51" s="3"/>
      <c r="E51" s="3"/>
      <c r="F51" s="3"/>
      <c r="G51" s="16">
        <f>G42+G36+G30+G23+G18+G10+G49</f>
        <v>0</v>
      </c>
    </row>
    <row r="52" spans="1:9" x14ac:dyDescent="0.3">
      <c r="B52" s="3"/>
      <c r="C52" s="3" t="s">
        <v>141</v>
      </c>
      <c r="D52" s="77"/>
      <c r="E52" s="3"/>
      <c r="F52" s="3"/>
      <c r="G52" s="17">
        <f>G51*D52%</f>
        <v>0</v>
      </c>
    </row>
    <row r="53" spans="1:9" x14ac:dyDescent="0.3">
      <c r="B53" s="3"/>
      <c r="C53" s="3" t="s">
        <v>142</v>
      </c>
      <c r="D53" s="77"/>
      <c r="E53" s="3"/>
      <c r="F53" s="3"/>
      <c r="G53" s="18">
        <f>(G51+G52)*D53%</f>
        <v>0</v>
      </c>
    </row>
    <row r="54" spans="1:9" x14ac:dyDescent="0.3">
      <c r="B54" s="3"/>
      <c r="C54" s="19"/>
      <c r="D54" s="19"/>
      <c r="E54" s="19"/>
      <c r="F54" s="19"/>
      <c r="G54" s="18"/>
    </row>
    <row r="55" spans="1:9" x14ac:dyDescent="0.3">
      <c r="B55" s="3"/>
      <c r="C55" s="19" t="s">
        <v>79</v>
      </c>
      <c r="D55" s="19"/>
      <c r="E55" s="19"/>
      <c r="F55" s="19"/>
      <c r="G55" s="18">
        <f>G51+G52+G53</f>
        <v>0</v>
      </c>
    </row>
    <row r="56" spans="1:9" ht="15" customHeight="1" x14ac:dyDescent="0.3">
      <c r="B56" s="79" t="s">
        <v>138</v>
      </c>
      <c r="C56" s="79"/>
      <c r="D56" s="79"/>
      <c r="E56" s="79"/>
      <c r="F56" s="79"/>
      <c r="G56" s="79"/>
      <c r="H56" s="79"/>
      <c r="I56" s="79"/>
    </row>
    <row r="57" spans="1:9" ht="24.75" customHeight="1" x14ac:dyDescent="0.3">
      <c r="A57" s="69"/>
      <c r="B57" s="79"/>
      <c r="C57" s="79"/>
      <c r="D57" s="79"/>
      <c r="E57" s="79"/>
      <c r="F57" s="79"/>
      <c r="G57" s="79"/>
      <c r="H57" s="79"/>
      <c r="I57" s="79"/>
    </row>
    <row r="58" spans="1:9" ht="15.6" x14ac:dyDescent="0.3">
      <c r="A58" s="55"/>
      <c r="B58" s="57"/>
      <c r="C58" s="57"/>
      <c r="D58" s="58"/>
      <c r="E58" s="55"/>
      <c r="F58" s="55"/>
      <c r="G58" s="59"/>
    </row>
    <row r="59" spans="1:9" ht="15.6" x14ac:dyDescent="0.3">
      <c r="A59" s="55"/>
      <c r="B59" s="57"/>
      <c r="C59" s="57"/>
      <c r="D59" s="59"/>
      <c r="E59" s="55"/>
      <c r="F59" s="59"/>
      <c r="G59" s="59"/>
    </row>
    <row r="60" spans="1:9" ht="15.6" x14ac:dyDescent="0.3">
      <c r="A60" s="61"/>
      <c r="B60" s="60"/>
      <c r="C60" s="55"/>
      <c r="D60" s="58"/>
      <c r="E60" s="56"/>
      <c r="F60" s="55"/>
      <c r="G60" s="55"/>
    </row>
    <row r="61" spans="1:9" ht="15.6" x14ac:dyDescent="0.3">
      <c r="A61" s="61"/>
      <c r="B61" s="60"/>
      <c r="C61" s="55"/>
      <c r="D61" s="60"/>
      <c r="E61" s="55"/>
      <c r="F61" s="60"/>
      <c r="G61" s="62"/>
    </row>
  </sheetData>
  <mergeCells count="2">
    <mergeCell ref="D2:G2"/>
    <mergeCell ref="B56:I57"/>
  </mergeCells>
  <pageMargins left="0.7" right="0.7" top="0.75" bottom="0.75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2:J58"/>
  <sheetViews>
    <sheetView view="pageBreakPreview" zoomScaleNormal="85" zoomScaleSheetLayoutView="100" workbookViewId="0">
      <selection activeCell="G51" sqref="G51"/>
    </sheetView>
  </sheetViews>
  <sheetFormatPr defaultRowHeight="14.4" x14ac:dyDescent="0.3"/>
  <cols>
    <col min="2" max="2" width="15.109375" customWidth="1"/>
    <col min="3" max="3" width="11.5546875" customWidth="1"/>
    <col min="4" max="4" width="10.5546875" customWidth="1"/>
    <col min="7" max="7" width="18.5546875" style="20" customWidth="1"/>
  </cols>
  <sheetData>
    <row r="2" spans="2:7" x14ac:dyDescent="0.3">
      <c r="B2" s="6" t="s">
        <v>0</v>
      </c>
      <c r="C2" s="3"/>
      <c r="D2" s="3"/>
      <c r="E2" s="3"/>
      <c r="F2" s="19"/>
      <c r="G2" s="21" t="s">
        <v>97</v>
      </c>
    </row>
    <row r="3" spans="2:7" x14ac:dyDescent="0.3">
      <c r="B3" s="22"/>
      <c r="C3" s="22"/>
      <c r="D3" s="22"/>
      <c r="E3" s="22"/>
      <c r="F3" s="22"/>
      <c r="G3" s="23"/>
    </row>
    <row r="4" spans="2:7" x14ac:dyDescent="0.3">
      <c r="B4" s="24" t="s">
        <v>50</v>
      </c>
      <c r="C4" s="25"/>
      <c r="D4" s="24"/>
      <c r="E4" s="25"/>
      <c r="F4" s="25"/>
      <c r="G4" s="4"/>
    </row>
    <row r="5" spans="2:7" x14ac:dyDescent="0.3">
      <c r="B5" s="12"/>
      <c r="C5" s="26" t="s">
        <v>1</v>
      </c>
      <c r="D5" s="12"/>
      <c r="E5" s="12"/>
      <c r="F5" s="12"/>
      <c r="G5" s="65"/>
    </row>
    <row r="6" spans="2:7" hidden="1" x14ac:dyDescent="0.3">
      <c r="B6" s="6" t="s">
        <v>44</v>
      </c>
      <c r="C6" s="3"/>
      <c r="D6" s="3"/>
      <c r="E6" s="3"/>
      <c r="F6" s="3"/>
      <c r="G6" s="4"/>
    </row>
    <row r="7" spans="2:7" hidden="1" x14ac:dyDescent="0.3">
      <c r="B7" s="3"/>
      <c r="C7" s="2" t="s">
        <v>3</v>
      </c>
      <c r="D7" s="3"/>
      <c r="E7" s="3"/>
      <c r="F7" s="3"/>
      <c r="G7" s="4">
        <v>0</v>
      </c>
    </row>
    <row r="8" spans="2:7" hidden="1" x14ac:dyDescent="0.3">
      <c r="B8" s="3"/>
      <c r="C8" s="3" t="s">
        <v>4</v>
      </c>
      <c r="D8" s="3"/>
      <c r="E8" s="3"/>
      <c r="F8" s="3"/>
      <c r="G8" s="4">
        <v>1</v>
      </c>
    </row>
    <row r="9" spans="2:7" hidden="1" x14ac:dyDescent="0.3">
      <c r="B9" s="3"/>
      <c r="C9" s="2" t="s">
        <v>5</v>
      </c>
      <c r="D9" s="3"/>
      <c r="E9" s="3"/>
      <c r="F9" s="3"/>
      <c r="G9" s="4">
        <v>37</v>
      </c>
    </row>
    <row r="10" spans="2:7" hidden="1" x14ac:dyDescent="0.3">
      <c r="B10" s="3"/>
      <c r="C10" s="3"/>
      <c r="D10" s="3"/>
      <c r="E10" s="6" t="s">
        <v>2</v>
      </c>
      <c r="F10" s="3"/>
      <c r="G10" s="4">
        <f>G9*G7</f>
        <v>0</v>
      </c>
    </row>
    <row r="11" spans="2:7" hidden="1" x14ac:dyDescent="0.3">
      <c r="B11" s="6" t="s">
        <v>45</v>
      </c>
      <c r="C11" s="3"/>
      <c r="D11" s="3"/>
      <c r="E11" s="3"/>
      <c r="F11" s="3"/>
      <c r="G11" s="4"/>
    </row>
    <row r="12" spans="2:7" hidden="1" x14ac:dyDescent="0.3">
      <c r="B12" s="3" t="s">
        <v>38</v>
      </c>
      <c r="C12" s="2" t="s">
        <v>6</v>
      </c>
      <c r="D12" s="3"/>
      <c r="E12" s="3"/>
      <c r="F12" s="3"/>
      <c r="G12" s="4">
        <f>0.003*100</f>
        <v>0.3</v>
      </c>
    </row>
    <row r="13" spans="2:7" hidden="1" x14ac:dyDescent="0.3">
      <c r="B13" s="3"/>
      <c r="C13" s="2" t="s">
        <v>8</v>
      </c>
      <c r="D13" s="3"/>
      <c r="E13" s="3"/>
      <c r="F13" s="3"/>
      <c r="G13" s="4">
        <v>0</v>
      </c>
    </row>
    <row r="14" spans="2:7" hidden="1" x14ac:dyDescent="0.3">
      <c r="B14" s="3"/>
      <c r="C14" s="3" t="s">
        <v>4</v>
      </c>
      <c r="D14" s="3"/>
      <c r="E14" s="3"/>
      <c r="F14" s="3"/>
      <c r="G14" s="4">
        <v>1</v>
      </c>
    </row>
    <row r="15" spans="2:7" hidden="1" x14ac:dyDescent="0.3">
      <c r="B15" s="3"/>
      <c r="C15" s="3"/>
      <c r="D15" s="3"/>
      <c r="E15" s="6" t="s">
        <v>2</v>
      </c>
      <c r="F15" s="3"/>
      <c r="G15" s="4">
        <f>(G12*G13)/100</f>
        <v>0</v>
      </c>
    </row>
    <row r="16" spans="2:7" x14ac:dyDescent="0.3">
      <c r="B16" s="6" t="s">
        <v>46</v>
      </c>
      <c r="C16" s="3"/>
      <c r="D16" s="3"/>
      <c r="E16" s="3"/>
      <c r="F16" s="3"/>
      <c r="G16" s="4"/>
    </row>
    <row r="17" spans="2:7" x14ac:dyDescent="0.3">
      <c r="B17" s="3"/>
      <c r="C17" s="3" t="s">
        <v>11</v>
      </c>
      <c r="D17" s="3"/>
      <c r="E17" s="3"/>
      <c r="F17" s="3"/>
      <c r="G17" s="4">
        <v>2</v>
      </c>
    </row>
    <row r="18" spans="2:7" x14ac:dyDescent="0.3">
      <c r="B18" s="3"/>
      <c r="C18" s="2" t="s">
        <v>12</v>
      </c>
      <c r="D18" s="3"/>
      <c r="E18" s="3"/>
      <c r="F18" s="3"/>
      <c r="G18" s="67"/>
    </row>
    <row r="19" spans="2:7" x14ac:dyDescent="0.3">
      <c r="B19" s="3"/>
      <c r="C19" s="8" t="s">
        <v>13</v>
      </c>
      <c r="D19" s="3"/>
      <c r="E19" s="3"/>
      <c r="F19" s="3"/>
      <c r="G19" s="4">
        <v>2.25</v>
      </c>
    </row>
    <row r="20" spans="2:7" x14ac:dyDescent="0.3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hidden="1" x14ac:dyDescent="0.3">
      <c r="B21" s="6" t="s">
        <v>47</v>
      </c>
      <c r="C21" s="3"/>
      <c r="D21" s="3"/>
      <c r="E21" s="3"/>
      <c r="F21" s="3"/>
      <c r="G21" s="4"/>
    </row>
    <row r="22" spans="2:7" hidden="1" x14ac:dyDescent="0.3">
      <c r="B22" s="3"/>
      <c r="C22" s="2" t="s">
        <v>15</v>
      </c>
      <c r="D22" s="3"/>
      <c r="E22" s="3"/>
      <c r="F22" s="3"/>
      <c r="G22" s="4">
        <v>4</v>
      </c>
    </row>
    <row r="23" spans="2:7" hidden="1" x14ac:dyDescent="0.3">
      <c r="B23" s="3"/>
      <c r="C23" s="3" t="s">
        <v>16</v>
      </c>
      <c r="D23" s="3"/>
      <c r="E23" s="3"/>
      <c r="F23" s="3"/>
      <c r="G23" s="4">
        <v>8</v>
      </c>
    </row>
    <row r="24" spans="2:7" hidden="1" x14ac:dyDescent="0.3">
      <c r="B24" s="3"/>
      <c r="C24" s="3" t="s">
        <v>17</v>
      </c>
      <c r="D24" s="3"/>
      <c r="E24" s="3"/>
      <c r="F24" s="3"/>
      <c r="G24" s="4">
        <v>0</v>
      </c>
    </row>
    <row r="25" spans="2:7" hidden="1" x14ac:dyDescent="0.3">
      <c r="B25" s="3"/>
      <c r="C25" s="3" t="s">
        <v>18</v>
      </c>
      <c r="D25" s="3"/>
      <c r="E25" s="3"/>
      <c r="F25" s="3"/>
      <c r="G25" s="4">
        <v>0</v>
      </c>
    </row>
    <row r="26" spans="2:7" hidden="1" x14ac:dyDescent="0.3">
      <c r="B26" s="3"/>
      <c r="C26" s="8" t="s">
        <v>19</v>
      </c>
      <c r="D26" s="3"/>
      <c r="E26" s="3"/>
      <c r="F26" s="3"/>
      <c r="G26" s="4">
        <v>5000</v>
      </c>
    </row>
    <row r="27" spans="2:7" hidden="1" x14ac:dyDescent="0.3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hidden="1" x14ac:dyDescent="0.3">
      <c r="B28" s="6" t="s">
        <v>48</v>
      </c>
      <c r="C28" s="3"/>
      <c r="D28" s="3"/>
      <c r="E28" s="3"/>
      <c r="F28" s="3"/>
      <c r="G28" s="4"/>
    </row>
    <row r="29" spans="2:7" hidden="1" x14ac:dyDescent="0.3">
      <c r="B29" s="3"/>
      <c r="C29" s="3" t="s">
        <v>21</v>
      </c>
      <c r="D29" s="3"/>
      <c r="E29" s="3"/>
      <c r="F29" s="3"/>
      <c r="G29" s="4">
        <v>2</v>
      </c>
    </row>
    <row r="30" spans="2:7" hidden="1" x14ac:dyDescent="0.3">
      <c r="B30" s="3"/>
      <c r="C30" s="2" t="s">
        <v>22</v>
      </c>
      <c r="D30" s="3"/>
      <c r="E30" s="3"/>
      <c r="F30" s="3"/>
      <c r="G30" s="4">
        <v>0</v>
      </c>
    </row>
    <row r="31" spans="2:7" hidden="1" x14ac:dyDescent="0.3">
      <c r="B31" s="3"/>
      <c r="C31" s="3" t="s">
        <v>4</v>
      </c>
      <c r="D31" s="3"/>
      <c r="E31" s="3"/>
      <c r="F31" s="3"/>
      <c r="G31" s="4">
        <v>1</v>
      </c>
    </row>
    <row r="32" spans="2:7" hidden="1" x14ac:dyDescent="0.3">
      <c r="B32" s="3"/>
      <c r="C32" s="3" t="s">
        <v>23</v>
      </c>
      <c r="D32" s="3"/>
      <c r="E32" s="3"/>
      <c r="F32" s="3"/>
      <c r="G32" s="4">
        <v>5000</v>
      </c>
    </row>
    <row r="33" spans="2:7" hidden="1" x14ac:dyDescent="0.3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7" hidden="1" x14ac:dyDescent="0.3">
      <c r="B34" s="3"/>
      <c r="C34" s="3"/>
      <c r="D34" s="3"/>
      <c r="E34" s="3"/>
      <c r="F34" s="3"/>
      <c r="G34" s="4"/>
    </row>
    <row r="35" spans="2:7" x14ac:dyDescent="0.3">
      <c r="B35" s="11" t="s">
        <v>49</v>
      </c>
      <c r="C35" s="12"/>
      <c r="D35" s="12"/>
      <c r="E35" s="13"/>
      <c r="F35" s="12"/>
      <c r="G35" s="4">
        <f>G5*1000</f>
        <v>0</v>
      </c>
    </row>
    <row r="36" spans="2:7" x14ac:dyDescent="0.3">
      <c r="B36" s="3"/>
      <c r="C36" s="3" t="s">
        <v>25</v>
      </c>
      <c r="D36" s="3"/>
      <c r="E36" s="3"/>
      <c r="F36" s="3"/>
      <c r="G36" s="4">
        <v>12</v>
      </c>
    </row>
    <row r="37" spans="2:7" x14ac:dyDescent="0.3">
      <c r="B37" s="12"/>
      <c r="C37" s="12" t="s">
        <v>26</v>
      </c>
      <c r="D37" s="12"/>
      <c r="E37" s="3"/>
      <c r="F37" s="12"/>
      <c r="G37" s="4">
        <v>730</v>
      </c>
    </row>
    <row r="38" spans="2:7" x14ac:dyDescent="0.3">
      <c r="B38" s="12"/>
      <c r="C38" s="12" t="s">
        <v>36</v>
      </c>
      <c r="D38" s="12"/>
      <c r="E38" s="3"/>
      <c r="F38" s="12"/>
      <c r="G38" s="4">
        <v>8</v>
      </c>
    </row>
    <row r="39" spans="2:7" x14ac:dyDescent="0.3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7" hidden="1" x14ac:dyDescent="0.3">
      <c r="B40" s="6" t="s">
        <v>78</v>
      </c>
      <c r="C40" s="3"/>
      <c r="D40" s="3"/>
      <c r="E40" s="3"/>
      <c r="F40" s="3"/>
      <c r="G40" s="4"/>
    </row>
    <row r="41" spans="2:7" hidden="1" x14ac:dyDescent="0.3">
      <c r="B41" s="3"/>
      <c r="C41" s="2" t="s">
        <v>82</v>
      </c>
      <c r="D41" s="3"/>
      <c r="E41" s="3"/>
      <c r="F41" s="3"/>
      <c r="G41" s="4"/>
    </row>
    <row r="42" spans="2:7" hidden="1" x14ac:dyDescent="0.3">
      <c r="B42" s="3"/>
      <c r="C42" s="2" t="s">
        <v>80</v>
      </c>
      <c r="D42" s="3"/>
      <c r="E42" s="3"/>
      <c r="F42" s="3"/>
      <c r="G42" s="4"/>
    </row>
    <row r="43" spans="2:7" hidden="1" x14ac:dyDescent="0.3">
      <c r="B43" s="3"/>
      <c r="C43" s="2" t="s">
        <v>81</v>
      </c>
      <c r="D43" s="3"/>
      <c r="E43" s="3"/>
      <c r="F43" s="3"/>
      <c r="G43" s="4"/>
    </row>
    <row r="44" spans="2:7" hidden="1" x14ac:dyDescent="0.3">
      <c r="B44" s="3"/>
      <c r="C44" s="2"/>
      <c r="D44" s="3"/>
      <c r="E44" s="3"/>
      <c r="F44" s="3"/>
      <c r="G44" s="4"/>
    </row>
    <row r="45" spans="2:7" x14ac:dyDescent="0.3">
      <c r="B45" s="3"/>
      <c r="C45" s="3" t="s">
        <v>83</v>
      </c>
      <c r="D45" s="3"/>
      <c r="E45" s="3"/>
      <c r="F45" s="3"/>
      <c r="G45" s="4">
        <v>8760</v>
      </c>
    </row>
    <row r="46" spans="2:7" x14ac:dyDescent="0.3">
      <c r="B46" s="9"/>
      <c r="C46" s="9"/>
      <c r="D46" s="9"/>
      <c r="E46" s="10" t="s">
        <v>14</v>
      </c>
      <c r="F46" s="9"/>
      <c r="G46" s="4">
        <f>(G41+G42+G43)/G45/12</f>
        <v>0</v>
      </c>
    </row>
    <row r="47" spans="2:7" x14ac:dyDescent="0.3">
      <c r="B47" s="3"/>
      <c r="C47" s="3"/>
      <c r="D47" s="3"/>
      <c r="E47" s="3"/>
      <c r="F47" s="3"/>
      <c r="G47" s="4"/>
    </row>
    <row r="48" spans="2:7" x14ac:dyDescent="0.3">
      <c r="B48" s="6"/>
      <c r="C48" s="15" t="s">
        <v>27</v>
      </c>
      <c r="D48" s="3"/>
      <c r="E48" s="3"/>
      <c r="F48" s="3"/>
      <c r="G48" s="16">
        <f>G39+G33+G27+G20+G16+G10+G46</f>
        <v>0</v>
      </c>
    </row>
    <row r="49" spans="1:10" x14ac:dyDescent="0.3">
      <c r="B49" s="3"/>
      <c r="C49" s="3" t="s">
        <v>141</v>
      </c>
      <c r="D49" s="77"/>
      <c r="E49" s="3"/>
      <c r="F49" s="3"/>
      <c r="G49" s="17">
        <f>G48*D49%</f>
        <v>0</v>
      </c>
    </row>
    <row r="50" spans="1:10" x14ac:dyDescent="0.3">
      <c r="B50" s="3"/>
      <c r="C50" s="3" t="s">
        <v>142</v>
      </c>
      <c r="D50" s="77"/>
      <c r="E50" s="3"/>
      <c r="F50" s="3"/>
      <c r="G50" s="18">
        <f>(G48+G49)*D50%</f>
        <v>0</v>
      </c>
    </row>
    <row r="51" spans="1:10" x14ac:dyDescent="0.3">
      <c r="B51" s="3"/>
      <c r="C51" s="19"/>
      <c r="D51" s="19"/>
      <c r="E51" s="19"/>
      <c r="F51" s="19"/>
      <c r="G51" s="18"/>
    </row>
    <row r="52" spans="1:10" x14ac:dyDescent="0.3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10" ht="15" customHeight="1" x14ac:dyDescent="0.3">
      <c r="B53" s="79" t="s">
        <v>138</v>
      </c>
      <c r="C53" s="79"/>
      <c r="D53" s="79"/>
      <c r="E53" s="79"/>
      <c r="F53" s="79"/>
      <c r="G53" s="79"/>
      <c r="H53" s="79"/>
      <c r="I53" s="79"/>
      <c r="J53" s="71"/>
    </row>
    <row r="54" spans="1:10" ht="15.6" x14ac:dyDescent="0.3">
      <c r="A54" s="60"/>
      <c r="B54" s="79"/>
      <c r="C54" s="79"/>
      <c r="D54" s="79"/>
      <c r="E54" s="79"/>
      <c r="F54" s="79"/>
      <c r="G54" s="79"/>
      <c r="H54" s="79"/>
      <c r="I54" s="79"/>
      <c r="J54" s="71"/>
    </row>
    <row r="55" spans="1:10" ht="15.6" x14ac:dyDescent="0.3">
      <c r="A55" s="55"/>
      <c r="B55" s="57"/>
      <c r="C55" s="57"/>
      <c r="D55" s="58"/>
      <c r="E55" s="55"/>
      <c r="F55" s="55"/>
      <c r="G55" s="59"/>
    </row>
    <row r="56" spans="1:10" ht="15.6" x14ac:dyDescent="0.3">
      <c r="A56" s="55"/>
      <c r="B56" s="57"/>
      <c r="C56" s="57"/>
      <c r="D56" s="59"/>
      <c r="E56" s="55"/>
      <c r="F56" s="59"/>
      <c r="G56" s="59"/>
    </row>
    <row r="57" spans="1:10" ht="15.6" x14ac:dyDescent="0.3">
      <c r="A57" s="61"/>
      <c r="B57" s="60"/>
      <c r="C57" s="55"/>
      <c r="D57" s="58"/>
      <c r="E57" s="56"/>
      <c r="F57" s="55"/>
      <c r="G57" s="55"/>
    </row>
    <row r="58" spans="1:10" ht="15.6" x14ac:dyDescent="0.3">
      <c r="A58" s="61"/>
      <c r="B58" s="60"/>
      <c r="C58" s="55"/>
      <c r="D58" s="60"/>
      <c r="E58" s="55"/>
      <c r="F58" s="60"/>
      <c r="G58" s="62"/>
    </row>
  </sheetData>
  <mergeCells count="1">
    <mergeCell ref="B53:I54"/>
  </mergeCell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F2B7C-7CD3-4A96-A1CC-95F21C94FDA4}">
  <sheetPr>
    <pageSetUpPr fitToPage="1"/>
  </sheetPr>
  <dimension ref="A2:J58"/>
  <sheetViews>
    <sheetView view="pageBreakPreview" topLeftCell="A31" zoomScale="115" zoomScaleNormal="100" zoomScaleSheetLayoutView="115" workbookViewId="0">
      <selection activeCell="S41" sqref="S41"/>
    </sheetView>
  </sheetViews>
  <sheetFormatPr defaultRowHeight="14.4" x14ac:dyDescent="0.3"/>
  <cols>
    <col min="2" max="2" width="15.109375" customWidth="1"/>
    <col min="3" max="3" width="11.6640625" customWidth="1"/>
    <col min="5" max="5" width="10.44140625" customWidth="1"/>
    <col min="6" max="6" width="10.109375" customWidth="1"/>
    <col min="7" max="7" width="18.5546875" style="1" customWidth="1"/>
  </cols>
  <sheetData>
    <row r="2" spans="2:7" x14ac:dyDescent="0.3">
      <c r="B2" s="6" t="s">
        <v>0</v>
      </c>
      <c r="C2" s="3"/>
      <c r="D2" s="3"/>
      <c r="E2" s="3"/>
      <c r="F2" s="19"/>
      <c r="G2" s="21" t="s">
        <v>121</v>
      </c>
    </row>
    <row r="3" spans="2:7" x14ac:dyDescent="0.3">
      <c r="B3" s="22"/>
      <c r="C3" s="22"/>
      <c r="D3" s="22"/>
      <c r="E3" s="22"/>
      <c r="F3" s="22"/>
      <c r="G3" s="23"/>
    </row>
    <row r="4" spans="2:7" x14ac:dyDescent="0.3">
      <c r="B4" s="24" t="s">
        <v>50</v>
      </c>
      <c r="C4" s="25"/>
      <c r="D4" s="24"/>
      <c r="E4" s="25"/>
      <c r="F4" s="25"/>
      <c r="G4" s="4"/>
    </row>
    <row r="5" spans="2:7" x14ac:dyDescent="0.3">
      <c r="B5" s="12"/>
      <c r="C5" s="26" t="s">
        <v>1</v>
      </c>
      <c r="D5" s="12"/>
      <c r="E5" s="12"/>
      <c r="F5" s="12"/>
      <c r="G5" s="65"/>
    </row>
    <row r="6" spans="2:7" x14ac:dyDescent="0.3">
      <c r="B6" s="6" t="s">
        <v>44</v>
      </c>
      <c r="C6" s="3"/>
      <c r="D6" s="3"/>
      <c r="E6" s="3"/>
      <c r="F6" s="3"/>
      <c r="G6" s="4"/>
    </row>
    <row r="7" spans="2:7" x14ac:dyDescent="0.3">
      <c r="B7" s="3"/>
      <c r="C7" s="2" t="s">
        <v>3</v>
      </c>
      <c r="D7" s="3"/>
      <c r="E7" s="3"/>
      <c r="F7" s="3"/>
      <c r="G7" s="65"/>
    </row>
    <row r="8" spans="2:7" x14ac:dyDescent="0.3">
      <c r="B8" s="3"/>
      <c r="C8" s="3" t="s">
        <v>4</v>
      </c>
      <c r="D8" s="3"/>
      <c r="E8" s="3"/>
      <c r="F8" s="3"/>
      <c r="G8" s="4">
        <v>1</v>
      </c>
    </row>
    <row r="9" spans="2:7" x14ac:dyDescent="0.3">
      <c r="B9" s="3"/>
      <c r="C9" s="2" t="s">
        <v>5</v>
      </c>
      <c r="D9" s="3"/>
      <c r="E9" s="3"/>
      <c r="F9" s="3"/>
      <c r="G9" s="4">
        <v>17</v>
      </c>
    </row>
    <row r="10" spans="2:7" x14ac:dyDescent="0.3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3">
      <c r="B11" s="6" t="s">
        <v>45</v>
      </c>
      <c r="C11" s="3"/>
      <c r="D11" s="3"/>
      <c r="E11" s="3"/>
      <c r="F11" s="3"/>
      <c r="G11" s="4"/>
    </row>
    <row r="12" spans="2:7" x14ac:dyDescent="0.3">
      <c r="B12" s="3" t="s">
        <v>114</v>
      </c>
      <c r="C12" s="2" t="s">
        <v>6</v>
      </c>
      <c r="D12" s="3"/>
      <c r="E12" s="3"/>
      <c r="F12" s="3"/>
      <c r="G12" s="4">
        <f>40/1000*100</f>
        <v>4</v>
      </c>
    </row>
    <row r="13" spans="2:7" x14ac:dyDescent="0.3">
      <c r="B13" s="3"/>
      <c r="C13" s="2" t="s">
        <v>8</v>
      </c>
      <c r="D13" s="3"/>
      <c r="E13" s="3"/>
      <c r="F13" s="3"/>
      <c r="G13" s="65"/>
    </row>
    <row r="14" spans="2:7" x14ac:dyDescent="0.3">
      <c r="B14" s="3"/>
      <c r="C14" s="3" t="s">
        <v>4</v>
      </c>
      <c r="D14" s="3"/>
      <c r="E14" s="3"/>
      <c r="F14" s="3"/>
      <c r="G14" s="4">
        <v>1</v>
      </c>
    </row>
    <row r="15" spans="2:7" x14ac:dyDescent="0.3">
      <c r="B15" s="3"/>
      <c r="C15" s="3"/>
      <c r="D15" s="3"/>
      <c r="E15" s="6" t="s">
        <v>2</v>
      </c>
      <c r="F15" s="3"/>
      <c r="G15" s="4">
        <f>(G12*G13)/100</f>
        <v>0</v>
      </c>
    </row>
    <row r="16" spans="2:7" x14ac:dyDescent="0.3">
      <c r="B16" s="6" t="s">
        <v>46</v>
      </c>
      <c r="C16" s="3"/>
      <c r="D16" s="3"/>
      <c r="E16" s="3"/>
      <c r="F16" s="3"/>
      <c r="G16" s="4"/>
    </row>
    <row r="17" spans="2:7" x14ac:dyDescent="0.3">
      <c r="B17" s="3"/>
      <c r="C17" s="3" t="s">
        <v>11</v>
      </c>
      <c r="D17" s="3"/>
      <c r="E17" s="3"/>
      <c r="F17" s="3"/>
      <c r="G17" s="4">
        <v>1</v>
      </c>
    </row>
    <row r="18" spans="2:7" x14ac:dyDescent="0.3">
      <c r="B18" s="3"/>
      <c r="C18" s="2" t="s">
        <v>12</v>
      </c>
      <c r="D18" s="3"/>
      <c r="E18" s="3"/>
      <c r="F18" s="3"/>
      <c r="G18" s="67"/>
    </row>
    <row r="19" spans="2:7" x14ac:dyDescent="0.3">
      <c r="B19" s="3"/>
      <c r="C19" s="8" t="s">
        <v>13</v>
      </c>
      <c r="D19" s="3"/>
      <c r="E19" s="3"/>
      <c r="F19" s="3"/>
      <c r="G19" s="4">
        <v>2.25</v>
      </c>
    </row>
    <row r="20" spans="2:7" x14ac:dyDescent="0.3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x14ac:dyDescent="0.3">
      <c r="B21" s="6" t="s">
        <v>47</v>
      </c>
      <c r="C21" s="3"/>
      <c r="D21" s="3"/>
      <c r="E21" s="3"/>
      <c r="F21" s="3"/>
      <c r="G21" s="4"/>
    </row>
    <row r="22" spans="2:7" x14ac:dyDescent="0.3">
      <c r="B22" s="3"/>
      <c r="C22" s="2" t="s">
        <v>15</v>
      </c>
      <c r="D22" s="3"/>
      <c r="E22" s="3"/>
      <c r="F22" s="3"/>
      <c r="G22" s="4">
        <v>4</v>
      </c>
    </row>
    <row r="23" spans="2:7" x14ac:dyDescent="0.3">
      <c r="B23" s="3"/>
      <c r="C23" s="3" t="s">
        <v>16</v>
      </c>
      <c r="D23" s="3"/>
      <c r="E23" s="3"/>
      <c r="F23" s="3"/>
      <c r="G23" s="4">
        <v>8</v>
      </c>
    </row>
    <row r="24" spans="2:7" x14ac:dyDescent="0.3">
      <c r="B24" s="3"/>
      <c r="C24" s="3" t="s">
        <v>17</v>
      </c>
      <c r="D24" s="3"/>
      <c r="E24" s="3"/>
      <c r="F24" s="3"/>
      <c r="G24" s="65"/>
    </row>
    <row r="25" spans="2:7" x14ac:dyDescent="0.3">
      <c r="B25" s="3"/>
      <c r="C25" s="3" t="s">
        <v>18</v>
      </c>
      <c r="D25" s="3"/>
      <c r="E25" s="3"/>
      <c r="F25" s="3"/>
      <c r="G25" s="65"/>
    </row>
    <row r="26" spans="2:7" x14ac:dyDescent="0.3">
      <c r="B26" s="3"/>
      <c r="C26" s="8" t="s">
        <v>19</v>
      </c>
      <c r="D26" s="3"/>
      <c r="E26" s="3"/>
      <c r="F26" s="3"/>
      <c r="G26" s="4">
        <v>5000</v>
      </c>
    </row>
    <row r="27" spans="2:7" x14ac:dyDescent="0.3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x14ac:dyDescent="0.3">
      <c r="B28" s="6" t="s">
        <v>48</v>
      </c>
      <c r="C28" s="3"/>
      <c r="D28" s="3"/>
      <c r="E28" s="3"/>
      <c r="F28" s="3"/>
      <c r="G28" s="4"/>
    </row>
    <row r="29" spans="2:7" x14ac:dyDescent="0.3">
      <c r="B29" s="3"/>
      <c r="C29" s="3" t="s">
        <v>21</v>
      </c>
      <c r="D29" s="3"/>
      <c r="E29" s="3"/>
      <c r="F29" s="3"/>
      <c r="G29" s="4">
        <v>2</v>
      </c>
    </row>
    <row r="30" spans="2:7" x14ac:dyDescent="0.3">
      <c r="B30" s="3"/>
      <c r="C30" s="2" t="s">
        <v>22</v>
      </c>
      <c r="D30" s="3"/>
      <c r="E30" s="3"/>
      <c r="F30" s="3"/>
      <c r="G30" s="65"/>
    </row>
    <row r="31" spans="2:7" x14ac:dyDescent="0.3">
      <c r="B31" s="3"/>
      <c r="C31" s="3" t="s">
        <v>4</v>
      </c>
      <c r="D31" s="3"/>
      <c r="E31" s="3"/>
      <c r="F31" s="3"/>
      <c r="G31" s="4">
        <v>1</v>
      </c>
    </row>
    <row r="32" spans="2:7" x14ac:dyDescent="0.3">
      <c r="B32" s="3"/>
      <c r="C32" s="3" t="s">
        <v>23</v>
      </c>
      <c r="D32" s="3"/>
      <c r="E32" s="3"/>
      <c r="F32" s="3"/>
      <c r="G32" s="4">
        <v>5000</v>
      </c>
    </row>
    <row r="33" spans="2:7" x14ac:dyDescent="0.3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7" x14ac:dyDescent="0.3">
      <c r="B34" s="3"/>
      <c r="C34" s="3"/>
      <c r="D34" s="3"/>
      <c r="E34" s="3"/>
      <c r="F34" s="3"/>
      <c r="G34" s="4"/>
    </row>
    <row r="35" spans="2:7" x14ac:dyDescent="0.3">
      <c r="B35" s="11" t="s">
        <v>49</v>
      </c>
      <c r="C35" s="12"/>
      <c r="D35" s="12"/>
      <c r="E35" s="13"/>
      <c r="F35" s="12"/>
      <c r="G35" s="4">
        <f>G5*1000</f>
        <v>0</v>
      </c>
    </row>
    <row r="36" spans="2:7" x14ac:dyDescent="0.3">
      <c r="B36" s="3"/>
      <c r="C36" s="3" t="s">
        <v>25</v>
      </c>
      <c r="D36" s="3"/>
      <c r="E36" s="3"/>
      <c r="F36" s="3"/>
      <c r="G36" s="4">
        <v>12</v>
      </c>
    </row>
    <row r="37" spans="2:7" x14ac:dyDescent="0.3">
      <c r="B37" s="12"/>
      <c r="C37" s="12" t="s">
        <v>26</v>
      </c>
      <c r="D37" s="12"/>
      <c r="E37" s="3"/>
      <c r="F37" s="12"/>
      <c r="G37" s="4">
        <v>730</v>
      </c>
    </row>
    <row r="38" spans="2:7" x14ac:dyDescent="0.3">
      <c r="B38" s="12"/>
      <c r="C38" s="12" t="s">
        <v>36</v>
      </c>
      <c r="D38" s="12"/>
      <c r="E38" s="3"/>
      <c r="F38" s="12"/>
      <c r="G38" s="4">
        <v>8</v>
      </c>
    </row>
    <row r="39" spans="2:7" x14ac:dyDescent="0.3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7" x14ac:dyDescent="0.3">
      <c r="B40" s="6" t="s">
        <v>78</v>
      </c>
      <c r="C40" s="3"/>
      <c r="D40" s="3"/>
      <c r="E40" s="3"/>
      <c r="F40" s="3"/>
      <c r="G40" s="4"/>
    </row>
    <row r="41" spans="2:7" x14ac:dyDescent="0.3">
      <c r="B41" s="3"/>
      <c r="C41" s="2" t="s">
        <v>82</v>
      </c>
      <c r="D41" s="3"/>
      <c r="E41" s="3"/>
      <c r="F41" s="3"/>
      <c r="G41" s="65"/>
    </row>
    <row r="42" spans="2:7" x14ac:dyDescent="0.3">
      <c r="B42" s="3"/>
      <c r="C42" s="2" t="s">
        <v>80</v>
      </c>
      <c r="D42" s="3"/>
      <c r="E42" s="3"/>
      <c r="F42" s="3"/>
      <c r="G42" s="65"/>
    </row>
    <row r="43" spans="2:7" x14ac:dyDescent="0.3">
      <c r="B43" s="3"/>
      <c r="C43" s="2" t="s">
        <v>81</v>
      </c>
      <c r="D43" s="3"/>
      <c r="E43" s="3"/>
      <c r="F43" s="3"/>
      <c r="G43" s="65"/>
    </row>
    <row r="44" spans="2:7" x14ac:dyDescent="0.3">
      <c r="B44" s="3"/>
      <c r="C44" s="2"/>
      <c r="D44" s="3"/>
      <c r="E44" s="3"/>
      <c r="F44" s="3"/>
      <c r="G44" s="4"/>
    </row>
    <row r="45" spans="2:7" x14ac:dyDescent="0.3">
      <c r="B45" s="3"/>
      <c r="C45" s="3" t="s">
        <v>83</v>
      </c>
      <c r="D45" s="3"/>
      <c r="E45" s="3"/>
      <c r="F45" s="3"/>
      <c r="G45" s="4">
        <v>8760</v>
      </c>
    </row>
    <row r="46" spans="2:7" x14ac:dyDescent="0.3">
      <c r="B46" s="9"/>
      <c r="C46" s="9"/>
      <c r="D46" s="9"/>
      <c r="E46" s="10" t="s">
        <v>14</v>
      </c>
      <c r="F46" s="9"/>
      <c r="G46" s="4">
        <f>(G41+G42+G43)/G45</f>
        <v>0</v>
      </c>
    </row>
    <row r="47" spans="2:7" x14ac:dyDescent="0.3">
      <c r="B47" s="3"/>
      <c r="C47" s="3"/>
      <c r="D47" s="3"/>
      <c r="E47" s="3"/>
      <c r="F47" s="3"/>
      <c r="G47" s="4"/>
    </row>
    <row r="48" spans="2:7" x14ac:dyDescent="0.3">
      <c r="B48" s="6"/>
      <c r="C48" s="15" t="s">
        <v>27</v>
      </c>
      <c r="D48" s="3"/>
      <c r="E48" s="3"/>
      <c r="F48" s="3"/>
      <c r="G48" s="16">
        <f>G39+G33+G27+G20+G16+G10+G46</f>
        <v>0</v>
      </c>
    </row>
    <row r="49" spans="1:10" x14ac:dyDescent="0.3">
      <c r="B49" s="3"/>
      <c r="C49" s="3" t="s">
        <v>141</v>
      </c>
      <c r="D49" s="77"/>
      <c r="E49" s="3"/>
      <c r="F49" s="3"/>
      <c r="G49" s="17">
        <f>G48*D49%</f>
        <v>0</v>
      </c>
    </row>
    <row r="50" spans="1:10" x14ac:dyDescent="0.3">
      <c r="B50" s="3"/>
      <c r="C50" s="3" t="s">
        <v>142</v>
      </c>
      <c r="D50" s="77"/>
      <c r="E50" s="3"/>
      <c r="F50" s="3"/>
      <c r="G50" s="18">
        <f>(G48+G49)*D50%</f>
        <v>0</v>
      </c>
    </row>
    <row r="51" spans="1:10" x14ac:dyDescent="0.3">
      <c r="B51" s="3"/>
      <c r="C51" s="19"/>
      <c r="D51" s="19"/>
      <c r="E51" s="19"/>
      <c r="F51" s="19"/>
      <c r="G51" s="18"/>
    </row>
    <row r="52" spans="1:10" x14ac:dyDescent="0.3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10" ht="15" customHeight="1" x14ac:dyDescent="0.3">
      <c r="B53" s="79" t="s">
        <v>138</v>
      </c>
      <c r="C53" s="79"/>
      <c r="D53" s="79"/>
      <c r="E53" s="79"/>
      <c r="F53" s="79"/>
      <c r="G53" s="79"/>
      <c r="H53" s="79"/>
      <c r="I53" s="79"/>
      <c r="J53" s="69"/>
    </row>
    <row r="54" spans="1:10" ht="15.6" x14ac:dyDescent="0.3">
      <c r="A54" s="60"/>
      <c r="B54" s="79"/>
      <c r="C54" s="79"/>
      <c r="D54" s="79"/>
      <c r="E54" s="79"/>
      <c r="F54" s="79"/>
      <c r="G54" s="79"/>
      <c r="H54" s="79"/>
      <c r="I54" s="79"/>
      <c r="J54" s="69"/>
    </row>
    <row r="55" spans="1:10" ht="15.6" x14ac:dyDescent="0.3">
      <c r="A55" s="55"/>
      <c r="B55" s="57"/>
      <c r="C55" s="57"/>
      <c r="D55" s="58"/>
      <c r="E55" s="55"/>
      <c r="F55" s="55"/>
      <c r="G55" s="59"/>
    </row>
    <row r="56" spans="1:10" ht="15.6" x14ac:dyDescent="0.3">
      <c r="A56" s="55"/>
      <c r="B56" s="57"/>
      <c r="C56" s="57"/>
      <c r="D56" s="59"/>
      <c r="E56" s="55"/>
      <c r="F56" s="59"/>
      <c r="G56" s="59"/>
    </row>
    <row r="57" spans="1:10" ht="15.6" x14ac:dyDescent="0.3">
      <c r="A57" s="61"/>
      <c r="B57" s="60"/>
      <c r="C57" s="55"/>
      <c r="D57" s="58"/>
      <c r="E57" s="56"/>
      <c r="F57" s="55"/>
      <c r="G57" s="55"/>
    </row>
    <row r="58" spans="1:10" ht="15.6" x14ac:dyDescent="0.3">
      <c r="A58" s="61"/>
      <c r="B58" s="60"/>
      <c r="C58" s="55"/>
      <c r="D58" s="60"/>
      <c r="E58" s="55"/>
      <c r="F58" s="60"/>
      <c r="G58" s="62"/>
    </row>
  </sheetData>
  <mergeCells count="1">
    <mergeCell ref="B53:I54"/>
  </mergeCells>
  <pageMargins left="0.7" right="0.7" top="0.75" bottom="0.75" header="0.3" footer="0.3"/>
  <pageSetup paperSize="9" scale="9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2D94F-C357-4352-B573-A26047C3F3B7}">
  <sheetPr>
    <pageSetUpPr fitToPage="1"/>
  </sheetPr>
  <dimension ref="A1:K51"/>
  <sheetViews>
    <sheetView tabSelected="1" view="pageBreakPreview" topLeftCell="A16" zoomScaleNormal="100" zoomScaleSheetLayoutView="100" workbookViewId="0">
      <selection activeCell="K33" sqref="K33"/>
    </sheetView>
  </sheetViews>
  <sheetFormatPr defaultRowHeight="14.4" x14ac:dyDescent="0.3"/>
  <cols>
    <col min="1" max="1" width="6.109375" customWidth="1"/>
    <col min="2" max="2" width="48.44140625" customWidth="1"/>
    <col min="3" max="3" width="11.44140625" customWidth="1"/>
    <col min="4" max="4" width="11.33203125" style="1" customWidth="1"/>
    <col min="5" max="5" width="16.44140625" hidden="1" customWidth="1"/>
    <col min="6" max="6" width="17.5546875" hidden="1" customWidth="1"/>
    <col min="7" max="7" width="11.6640625" hidden="1" customWidth="1"/>
    <col min="8" max="8" width="19" customWidth="1"/>
  </cols>
  <sheetData>
    <row r="1" spans="1:9" ht="15.6" x14ac:dyDescent="0.3">
      <c r="A1" s="38"/>
      <c r="B1" s="38"/>
      <c r="C1" s="38"/>
      <c r="D1" s="47"/>
      <c r="E1" s="38"/>
      <c r="F1" s="39"/>
      <c r="G1" s="38"/>
      <c r="H1" s="39" t="s">
        <v>112</v>
      </c>
    </row>
    <row r="2" spans="1:9" ht="15.6" x14ac:dyDescent="0.3">
      <c r="A2" s="86" t="s">
        <v>130</v>
      </c>
      <c r="B2" s="86"/>
      <c r="C2" s="86"/>
      <c r="D2" s="86"/>
      <c r="E2" s="86"/>
      <c r="F2" s="86"/>
      <c r="G2" s="86"/>
      <c r="H2" s="86"/>
    </row>
    <row r="3" spans="1:9" ht="15.6" x14ac:dyDescent="0.3">
      <c r="A3" s="38"/>
      <c r="B3" s="38"/>
      <c r="C3" s="38"/>
      <c r="D3" s="47"/>
      <c r="E3" s="38"/>
      <c r="F3" s="38"/>
      <c r="G3" s="38"/>
      <c r="H3" s="38"/>
    </row>
    <row r="4" spans="1:9" ht="108.75" customHeight="1" x14ac:dyDescent="0.3">
      <c r="A4" s="34" t="s">
        <v>104</v>
      </c>
      <c r="B4" s="34" t="s">
        <v>123</v>
      </c>
      <c r="C4" s="34" t="s">
        <v>124</v>
      </c>
      <c r="D4" s="34" t="s">
        <v>131</v>
      </c>
      <c r="E4" s="34" t="s">
        <v>109</v>
      </c>
      <c r="F4" s="34" t="s">
        <v>110</v>
      </c>
      <c r="G4" s="34" t="s">
        <v>113</v>
      </c>
      <c r="H4" s="34" t="s">
        <v>143</v>
      </c>
    </row>
    <row r="5" spans="1:9" ht="15.6" x14ac:dyDescent="0.3">
      <c r="A5" s="33">
        <v>0</v>
      </c>
      <c r="B5" s="33">
        <v>1</v>
      </c>
      <c r="C5" s="33">
        <v>2</v>
      </c>
      <c r="D5" s="33"/>
      <c r="E5" s="33">
        <v>3</v>
      </c>
      <c r="F5" s="33">
        <v>4</v>
      </c>
      <c r="G5" s="33">
        <v>5</v>
      </c>
      <c r="H5" s="33">
        <v>3</v>
      </c>
    </row>
    <row r="6" spans="1:9" ht="15.6" x14ac:dyDescent="0.3">
      <c r="A6" s="88">
        <v>1</v>
      </c>
      <c r="B6" s="87" t="s">
        <v>103</v>
      </c>
      <c r="C6" s="42" t="s">
        <v>98</v>
      </c>
      <c r="D6" s="43" t="s">
        <v>132</v>
      </c>
      <c r="E6" s="35">
        <v>96</v>
      </c>
      <c r="F6" s="35">
        <v>116.97</v>
      </c>
      <c r="G6" s="35">
        <f>F6*I6</f>
        <v>0</v>
      </c>
      <c r="H6" s="41">
        <f>'UNIMOG actiune bun'!G55</f>
        <v>0</v>
      </c>
      <c r="I6" s="37"/>
    </row>
    <row r="7" spans="1:9" ht="15.6" x14ac:dyDescent="0.3">
      <c r="A7" s="88"/>
      <c r="B7" s="87"/>
      <c r="C7" s="42" t="s">
        <v>99</v>
      </c>
      <c r="D7" s="43" t="s">
        <v>132</v>
      </c>
      <c r="E7" s="35">
        <v>27</v>
      </c>
      <c r="F7" s="35">
        <v>29.05</v>
      </c>
      <c r="G7" s="35">
        <f t="shared" ref="G7:G33" si="0">F7*I7</f>
        <v>0</v>
      </c>
      <c r="H7" s="41">
        <f>'UNIMOG stationare bun'!G55</f>
        <v>0</v>
      </c>
      <c r="I7" s="37"/>
    </row>
    <row r="8" spans="1:9" ht="15.6" x14ac:dyDescent="0.3">
      <c r="A8" s="88">
        <v>2</v>
      </c>
      <c r="B8" s="89" t="s">
        <v>122</v>
      </c>
      <c r="C8" s="36" t="s">
        <v>98</v>
      </c>
      <c r="D8" s="43" t="s">
        <v>132</v>
      </c>
      <c r="E8" s="35" t="s">
        <v>111</v>
      </c>
      <c r="F8" s="35">
        <v>144.99</v>
      </c>
      <c r="G8" s="35">
        <f t="shared" si="0"/>
        <v>0</v>
      </c>
      <c r="H8" s="41">
        <f>'Tractor actionare bun '!G56</f>
        <v>0</v>
      </c>
      <c r="I8" s="37"/>
    </row>
    <row r="9" spans="1:9" ht="15.6" x14ac:dyDescent="0.3">
      <c r="A9" s="88"/>
      <c r="B9" s="89"/>
      <c r="C9" s="36" t="s">
        <v>99</v>
      </c>
      <c r="D9" s="43" t="s">
        <v>111</v>
      </c>
      <c r="E9" s="35" t="s">
        <v>111</v>
      </c>
      <c r="F9" s="35" t="s">
        <v>111</v>
      </c>
      <c r="G9" s="35"/>
      <c r="H9" s="41" t="s">
        <v>111</v>
      </c>
      <c r="I9" s="37"/>
    </row>
    <row r="10" spans="1:9" ht="15.6" x14ac:dyDescent="0.3">
      <c r="A10" s="88">
        <v>3</v>
      </c>
      <c r="B10" s="87" t="s">
        <v>128</v>
      </c>
      <c r="C10" s="42" t="s">
        <v>98</v>
      </c>
      <c r="D10" s="43" t="s">
        <v>132</v>
      </c>
      <c r="E10" s="35">
        <v>120</v>
      </c>
      <c r="F10" s="35">
        <v>118.31</v>
      </c>
      <c r="G10" s="35">
        <f t="shared" si="0"/>
        <v>0</v>
      </c>
      <c r="H10" s="41">
        <f>'ATB actionare bun '!G52</f>
        <v>0</v>
      </c>
      <c r="I10" s="37"/>
    </row>
    <row r="11" spans="1:9" ht="15.6" x14ac:dyDescent="0.3">
      <c r="A11" s="88"/>
      <c r="B11" s="87"/>
      <c r="C11" s="42" t="s">
        <v>99</v>
      </c>
      <c r="D11" s="43" t="s">
        <v>132</v>
      </c>
      <c r="E11" s="35">
        <v>30</v>
      </c>
      <c r="F11" s="35">
        <v>29.63</v>
      </c>
      <c r="G11" s="35">
        <f t="shared" si="0"/>
        <v>0</v>
      </c>
      <c r="H11" s="41">
        <f>'ATB stationare bun'!G52</f>
        <v>0</v>
      </c>
      <c r="I11" s="37"/>
    </row>
    <row r="12" spans="1:9" ht="15.6" x14ac:dyDescent="0.3">
      <c r="A12" s="88">
        <v>4</v>
      </c>
      <c r="B12" s="87" t="s">
        <v>102</v>
      </c>
      <c r="C12" s="42" t="s">
        <v>98</v>
      </c>
      <c r="D12" s="43" t="s">
        <v>132</v>
      </c>
      <c r="E12" s="35">
        <v>85</v>
      </c>
      <c r="F12" s="35">
        <v>84.5</v>
      </c>
      <c r="G12" s="35">
        <f t="shared" si="0"/>
        <v>0</v>
      </c>
      <c r="H12" s="41">
        <f>'Buldoexcavator actionare bun'!G56</f>
        <v>0</v>
      </c>
      <c r="I12" s="37"/>
    </row>
    <row r="13" spans="1:9" ht="15.6" x14ac:dyDescent="0.3">
      <c r="A13" s="88"/>
      <c r="B13" s="87"/>
      <c r="C13" s="42" t="s">
        <v>99</v>
      </c>
      <c r="D13" s="43" t="s">
        <v>111</v>
      </c>
      <c r="E13" s="35" t="s">
        <v>111</v>
      </c>
      <c r="F13" s="35" t="s">
        <v>111</v>
      </c>
      <c r="G13" s="35"/>
      <c r="H13" s="41" t="s">
        <v>111</v>
      </c>
      <c r="I13" s="37"/>
    </row>
    <row r="14" spans="1:9" ht="15.6" x14ac:dyDescent="0.3">
      <c r="A14" s="88">
        <v>5</v>
      </c>
      <c r="B14" s="87" t="s">
        <v>105</v>
      </c>
      <c r="C14" s="42" t="s">
        <v>98</v>
      </c>
      <c r="D14" s="43" t="s">
        <v>132</v>
      </c>
      <c r="E14" s="35">
        <v>95</v>
      </c>
      <c r="F14" s="35">
        <v>107.43</v>
      </c>
      <c r="G14" s="35">
        <f t="shared" si="0"/>
        <v>0</v>
      </c>
      <c r="H14" s="41">
        <f>'Incarcator actionare bun'!G54</f>
        <v>0</v>
      </c>
      <c r="I14" s="37"/>
    </row>
    <row r="15" spans="1:9" ht="15.6" x14ac:dyDescent="0.3">
      <c r="A15" s="88"/>
      <c r="B15" s="87"/>
      <c r="C15" s="42" t="s">
        <v>99</v>
      </c>
      <c r="D15" s="43" t="s">
        <v>132</v>
      </c>
      <c r="E15" s="35">
        <v>25</v>
      </c>
      <c r="F15" s="35">
        <v>29.43</v>
      </c>
      <c r="G15" s="35">
        <f t="shared" si="0"/>
        <v>0</v>
      </c>
      <c r="H15" s="41">
        <f>'Incarcator stationare bun'!G54</f>
        <v>0</v>
      </c>
      <c r="I15" s="37"/>
    </row>
    <row r="16" spans="1:9" ht="15.6" x14ac:dyDescent="0.3">
      <c r="A16" s="88">
        <v>6</v>
      </c>
      <c r="B16" s="87" t="s">
        <v>106</v>
      </c>
      <c r="C16" s="36" t="s">
        <v>98</v>
      </c>
      <c r="D16" s="43" t="s">
        <v>132</v>
      </c>
      <c r="E16" s="35">
        <v>110</v>
      </c>
      <c r="F16" s="35">
        <v>148.71</v>
      </c>
      <c r="G16" s="35">
        <f t="shared" si="0"/>
        <v>0</v>
      </c>
      <c r="H16" s="41">
        <f>'Autoremorcher min 26to acti bun'!G52</f>
        <v>0</v>
      </c>
      <c r="I16" s="37"/>
    </row>
    <row r="17" spans="1:9" ht="15.6" x14ac:dyDescent="0.3">
      <c r="A17" s="88"/>
      <c r="B17" s="87"/>
      <c r="C17" s="36" t="s">
        <v>99</v>
      </c>
      <c r="D17" s="43" t="s">
        <v>111</v>
      </c>
      <c r="E17" s="35" t="s">
        <v>111</v>
      </c>
      <c r="F17" s="35" t="s">
        <v>111</v>
      </c>
      <c r="G17" s="35"/>
      <c r="H17" s="41" t="s">
        <v>111</v>
      </c>
      <c r="I17" s="37"/>
    </row>
    <row r="18" spans="1:9" ht="15.6" x14ac:dyDescent="0.3">
      <c r="A18" s="88">
        <v>7</v>
      </c>
      <c r="B18" s="87" t="s">
        <v>100</v>
      </c>
      <c r="C18" s="36" t="s">
        <v>98</v>
      </c>
      <c r="D18" s="43" t="s">
        <v>132</v>
      </c>
      <c r="E18" s="35">
        <v>80</v>
      </c>
      <c r="F18" s="35">
        <v>58.22</v>
      </c>
      <c r="G18" s="35">
        <f t="shared" si="0"/>
        <v>0</v>
      </c>
      <c r="H18" s="41">
        <f>'Autoutilitara actionare bun'!G52</f>
        <v>0</v>
      </c>
      <c r="I18" s="37"/>
    </row>
    <row r="19" spans="1:9" ht="15.6" x14ac:dyDescent="0.3">
      <c r="A19" s="88"/>
      <c r="B19" s="87"/>
      <c r="C19" s="36" t="s">
        <v>99</v>
      </c>
      <c r="D19" s="43" t="s">
        <v>111</v>
      </c>
      <c r="E19" s="35" t="s">
        <v>111</v>
      </c>
      <c r="F19" s="35" t="s">
        <v>111</v>
      </c>
      <c r="G19" s="35"/>
      <c r="H19" s="41" t="s">
        <v>111</v>
      </c>
      <c r="I19" s="37"/>
    </row>
    <row r="20" spans="1:9" ht="15.6" x14ac:dyDescent="0.3">
      <c r="A20" s="88">
        <v>8</v>
      </c>
      <c r="B20" s="87" t="s">
        <v>101</v>
      </c>
      <c r="C20" s="36" t="s">
        <v>98</v>
      </c>
      <c r="D20" s="43" t="s">
        <v>132</v>
      </c>
      <c r="E20" s="35" t="s">
        <v>111</v>
      </c>
      <c r="F20" s="35">
        <v>42.79</v>
      </c>
      <c r="G20" s="35">
        <f t="shared" si="0"/>
        <v>0</v>
      </c>
      <c r="H20" s="41">
        <f>'tarif statie de clorura'!G52</f>
        <v>0</v>
      </c>
      <c r="I20" s="37"/>
    </row>
    <row r="21" spans="1:9" ht="15.6" x14ac:dyDescent="0.3">
      <c r="A21" s="88"/>
      <c r="B21" s="87"/>
      <c r="C21" s="36" t="s">
        <v>99</v>
      </c>
      <c r="D21" s="43" t="s">
        <v>111</v>
      </c>
      <c r="E21" s="35" t="s">
        <v>111</v>
      </c>
      <c r="F21" s="35" t="s">
        <v>111</v>
      </c>
      <c r="G21" s="35"/>
      <c r="H21" s="41" t="s">
        <v>111</v>
      </c>
      <c r="I21" s="37"/>
    </row>
    <row r="22" spans="1:9" ht="15.6" x14ac:dyDescent="0.3">
      <c r="A22" s="88">
        <v>9</v>
      </c>
      <c r="B22" s="87" t="s">
        <v>125</v>
      </c>
      <c r="C22" s="36" t="s">
        <v>98</v>
      </c>
      <c r="D22" s="43" t="s">
        <v>132</v>
      </c>
      <c r="E22" s="35">
        <v>130</v>
      </c>
      <c r="F22" s="35">
        <v>128.75</v>
      </c>
      <c r="G22" s="35">
        <f t="shared" si="0"/>
        <v>0</v>
      </c>
      <c r="H22" s="41">
        <f>'Autogreder actionare bun'!G56</f>
        <v>0</v>
      </c>
      <c r="I22" s="37"/>
    </row>
    <row r="23" spans="1:9" ht="15.6" x14ac:dyDescent="0.3">
      <c r="A23" s="88"/>
      <c r="B23" s="87"/>
      <c r="C23" s="36" t="s">
        <v>99</v>
      </c>
      <c r="D23" s="43" t="s">
        <v>111</v>
      </c>
      <c r="E23" s="35" t="s">
        <v>111</v>
      </c>
      <c r="F23" s="35" t="s">
        <v>111</v>
      </c>
      <c r="G23" s="35"/>
      <c r="H23" s="41" t="s">
        <v>111</v>
      </c>
      <c r="I23" s="37"/>
    </row>
    <row r="24" spans="1:9" ht="15.6" x14ac:dyDescent="0.3">
      <c r="A24" s="88">
        <v>10</v>
      </c>
      <c r="B24" s="87" t="s">
        <v>129</v>
      </c>
      <c r="C24" s="36" t="s">
        <v>98</v>
      </c>
      <c r="D24" s="43" t="s">
        <v>132</v>
      </c>
      <c r="E24" s="35">
        <v>140</v>
      </c>
      <c r="F24" s="35">
        <v>134.19999999999999</v>
      </c>
      <c r="G24" s="35">
        <f t="shared" si="0"/>
        <v>0</v>
      </c>
      <c r="H24" s="41">
        <f>'Automacara 40t actionare bun'!G56</f>
        <v>0</v>
      </c>
      <c r="I24" s="37"/>
    </row>
    <row r="25" spans="1:9" ht="15.6" x14ac:dyDescent="0.3">
      <c r="A25" s="88"/>
      <c r="B25" s="87"/>
      <c r="C25" s="36" t="s">
        <v>99</v>
      </c>
      <c r="D25" s="43" t="s">
        <v>132</v>
      </c>
      <c r="E25" s="35">
        <v>30</v>
      </c>
      <c r="F25" s="35">
        <v>36.909999999999997</v>
      </c>
      <c r="G25" s="35">
        <f t="shared" si="0"/>
        <v>0</v>
      </c>
      <c r="H25" s="41">
        <f>'Automacara 40t stationare'!G56</f>
        <v>0</v>
      </c>
      <c r="I25" s="37"/>
    </row>
    <row r="26" spans="1:9" ht="15.6" x14ac:dyDescent="0.3">
      <c r="A26" s="88">
        <v>11</v>
      </c>
      <c r="B26" s="87" t="s">
        <v>126</v>
      </c>
      <c r="C26" s="42" t="s">
        <v>98</v>
      </c>
      <c r="D26" s="43" t="s">
        <v>132</v>
      </c>
      <c r="E26" s="35" t="s">
        <v>111</v>
      </c>
      <c r="F26" s="35">
        <v>46.94</v>
      </c>
      <c r="G26" s="35">
        <f t="shared" si="0"/>
        <v>0</v>
      </c>
      <c r="H26" s="41">
        <f>'4x4  actionare bun'!G52</f>
        <v>0</v>
      </c>
      <c r="I26" s="37"/>
    </row>
    <row r="27" spans="1:9" ht="15.6" x14ac:dyDescent="0.3">
      <c r="A27" s="88"/>
      <c r="B27" s="87"/>
      <c r="C27" s="42" t="s">
        <v>99</v>
      </c>
      <c r="D27" s="43" t="s">
        <v>132</v>
      </c>
      <c r="E27" s="35" t="s">
        <v>111</v>
      </c>
      <c r="F27" s="35">
        <v>22.84</v>
      </c>
      <c r="G27" s="35">
        <f t="shared" si="0"/>
        <v>0</v>
      </c>
      <c r="H27" s="41">
        <f>'4x4 stationare bun'!G52</f>
        <v>0</v>
      </c>
      <c r="I27" s="37"/>
    </row>
    <row r="28" spans="1:9" ht="15.6" x14ac:dyDescent="0.3">
      <c r="A28" s="88">
        <v>12</v>
      </c>
      <c r="B28" s="87" t="s">
        <v>127</v>
      </c>
      <c r="C28" s="42" t="s">
        <v>98</v>
      </c>
      <c r="D28" s="43" t="s">
        <v>133</v>
      </c>
      <c r="E28" s="35">
        <v>5</v>
      </c>
      <c r="F28" s="35">
        <v>5.9</v>
      </c>
      <c r="G28" s="35">
        <f t="shared" si="0"/>
        <v>0</v>
      </c>
      <c r="H28" s="41">
        <f>' ATB km'!G52</f>
        <v>0</v>
      </c>
      <c r="I28" s="37"/>
    </row>
    <row r="29" spans="1:9" ht="15.6" x14ac:dyDescent="0.3">
      <c r="A29" s="88"/>
      <c r="B29" s="87"/>
      <c r="C29" s="42" t="s">
        <v>99</v>
      </c>
      <c r="D29" s="43" t="s">
        <v>111</v>
      </c>
      <c r="E29" s="35" t="s">
        <v>111</v>
      </c>
      <c r="F29" s="35" t="s">
        <v>111</v>
      </c>
      <c r="G29" s="35"/>
      <c r="H29" s="41" t="s">
        <v>111</v>
      </c>
      <c r="I29" s="37"/>
    </row>
    <row r="30" spans="1:9" ht="15.6" x14ac:dyDescent="0.3">
      <c r="A30" s="90">
        <v>13</v>
      </c>
      <c r="B30" s="92" t="s">
        <v>135</v>
      </c>
      <c r="C30" s="42" t="s">
        <v>98</v>
      </c>
      <c r="D30" s="43" t="s">
        <v>132</v>
      </c>
      <c r="E30" s="35">
        <v>85</v>
      </c>
      <c r="F30" s="35">
        <v>84.5</v>
      </c>
      <c r="G30" s="35">
        <f t="shared" ref="G30" si="1">F30*I30</f>
        <v>0</v>
      </c>
      <c r="H30" s="41">
        <v>0</v>
      </c>
      <c r="I30" s="37"/>
    </row>
    <row r="31" spans="1:9" ht="15.6" x14ac:dyDescent="0.3">
      <c r="A31" s="91"/>
      <c r="B31" s="93"/>
      <c r="C31" s="42" t="s">
        <v>99</v>
      </c>
      <c r="D31" s="43" t="s">
        <v>111</v>
      </c>
      <c r="E31" s="35" t="s">
        <v>111</v>
      </c>
      <c r="F31" s="35" t="s">
        <v>111</v>
      </c>
      <c r="G31" s="35"/>
      <c r="H31" s="41" t="s">
        <v>111</v>
      </c>
      <c r="I31" s="37"/>
    </row>
    <row r="32" spans="1:9" ht="15.6" x14ac:dyDescent="0.3">
      <c r="A32" s="88">
        <v>14</v>
      </c>
      <c r="B32" s="87" t="s">
        <v>52</v>
      </c>
      <c r="C32" s="36" t="s">
        <v>107</v>
      </c>
      <c r="D32" s="43" t="s">
        <v>133</v>
      </c>
      <c r="E32" s="35">
        <v>6</v>
      </c>
      <c r="F32" s="35">
        <v>7.15</v>
      </c>
      <c r="G32" s="35">
        <f t="shared" si="0"/>
        <v>0</v>
      </c>
      <c r="H32" s="41">
        <f>'Autoremorcher cu trailer'!G52</f>
        <v>0</v>
      </c>
      <c r="I32" s="37"/>
    </row>
    <row r="33" spans="1:9" ht="15.6" x14ac:dyDescent="0.3">
      <c r="A33" s="88"/>
      <c r="B33" s="87"/>
      <c r="C33" s="36" t="s">
        <v>108</v>
      </c>
      <c r="D33" s="43" t="s">
        <v>132</v>
      </c>
      <c r="E33" s="35">
        <v>30</v>
      </c>
      <c r="F33" s="35">
        <v>31.67</v>
      </c>
      <c r="G33" s="35">
        <f t="shared" si="0"/>
        <v>0</v>
      </c>
      <c r="H33" s="41">
        <f>'Autoremorcher la stationare'!G52</f>
        <v>0</v>
      </c>
      <c r="I33" s="37"/>
    </row>
    <row r="34" spans="1:9" ht="15.6" x14ac:dyDescent="0.3">
      <c r="A34" s="43">
        <v>15</v>
      </c>
      <c r="B34" s="42" t="s">
        <v>94</v>
      </c>
      <c r="C34" s="36" t="s">
        <v>111</v>
      </c>
      <c r="D34" s="43" t="s">
        <v>132</v>
      </c>
      <c r="E34" s="35">
        <v>6</v>
      </c>
      <c r="F34" s="35">
        <v>7.15</v>
      </c>
      <c r="G34" s="35">
        <f t="shared" ref="G34" si="2">F34*I34</f>
        <v>0</v>
      </c>
      <c r="H34" s="41">
        <f>personal!G12</f>
        <v>0</v>
      </c>
    </row>
    <row r="35" spans="1:9" ht="15.6" x14ac:dyDescent="0.3">
      <c r="A35" s="43">
        <v>16</v>
      </c>
      <c r="B35" s="42" t="s">
        <v>119</v>
      </c>
      <c r="C35" s="36" t="s">
        <v>116</v>
      </c>
      <c r="D35" s="43" t="s">
        <v>134</v>
      </c>
      <c r="E35" s="35">
        <v>6</v>
      </c>
      <c r="F35" s="35">
        <v>7.15</v>
      </c>
      <c r="G35" s="35">
        <f t="shared" ref="G35:G38" si="3">F35*I35</f>
        <v>0</v>
      </c>
      <c r="H35" s="41">
        <v>0</v>
      </c>
    </row>
    <row r="36" spans="1:9" ht="15.6" x14ac:dyDescent="0.3">
      <c r="A36" s="43">
        <v>17</v>
      </c>
      <c r="B36" s="42" t="s">
        <v>120</v>
      </c>
      <c r="C36" s="36" t="s">
        <v>116</v>
      </c>
      <c r="D36" s="43" t="s">
        <v>134</v>
      </c>
      <c r="E36" s="35">
        <v>6</v>
      </c>
      <c r="F36" s="35">
        <v>7.15</v>
      </c>
      <c r="G36" s="35">
        <f t="shared" si="3"/>
        <v>0</v>
      </c>
      <c r="H36" s="41">
        <v>0</v>
      </c>
    </row>
    <row r="37" spans="1:9" ht="15.6" x14ac:dyDescent="0.3">
      <c r="A37" s="43">
        <v>18</v>
      </c>
      <c r="B37" s="42" t="s">
        <v>117</v>
      </c>
      <c r="C37" s="36" t="s">
        <v>116</v>
      </c>
      <c r="D37" s="43" t="s">
        <v>134</v>
      </c>
      <c r="E37" s="35">
        <v>6</v>
      </c>
      <c r="F37" s="35">
        <v>7.15</v>
      </c>
      <c r="G37" s="35">
        <f t="shared" si="3"/>
        <v>0</v>
      </c>
      <c r="H37" s="41">
        <v>0</v>
      </c>
    </row>
    <row r="38" spans="1:9" ht="15.6" x14ac:dyDescent="0.3">
      <c r="A38" s="43">
        <v>19</v>
      </c>
      <c r="B38" s="42" t="s">
        <v>118</v>
      </c>
      <c r="C38" s="36" t="s">
        <v>116</v>
      </c>
      <c r="D38" s="43" t="s">
        <v>134</v>
      </c>
      <c r="E38" s="35">
        <v>6</v>
      </c>
      <c r="F38" s="35">
        <v>7.15</v>
      </c>
      <c r="G38" s="35">
        <f t="shared" si="3"/>
        <v>0</v>
      </c>
      <c r="H38" s="41">
        <v>0</v>
      </c>
    </row>
    <row r="39" spans="1:9" ht="15" customHeight="1" x14ac:dyDescent="0.3">
      <c r="A39" s="38"/>
      <c r="B39" s="38"/>
      <c r="C39" s="38"/>
      <c r="D39" s="47"/>
      <c r="E39" s="38"/>
      <c r="F39" s="38"/>
      <c r="G39" s="38"/>
      <c r="H39" s="38"/>
    </row>
    <row r="40" spans="1:9" ht="15.75" hidden="1" customHeight="1" x14ac:dyDescent="0.3">
      <c r="A40" s="84"/>
      <c r="B40" s="85"/>
      <c r="C40" s="85"/>
      <c r="D40" s="85"/>
      <c r="E40" s="85"/>
      <c r="F40" s="85"/>
      <c r="G40" s="85"/>
      <c r="H40" s="85"/>
    </row>
    <row r="41" spans="1:9" ht="15.75" customHeight="1" x14ac:dyDescent="0.3">
      <c r="A41" s="85"/>
      <c r="B41" s="85"/>
      <c r="C41" s="85"/>
      <c r="D41" s="85"/>
      <c r="E41" s="85"/>
      <c r="F41" s="85"/>
      <c r="G41" s="85"/>
      <c r="H41" s="85"/>
    </row>
    <row r="42" spans="1:9" ht="57" customHeight="1" x14ac:dyDescent="0.3">
      <c r="A42" s="85"/>
      <c r="B42" s="85"/>
      <c r="C42" s="85"/>
      <c r="D42" s="85"/>
      <c r="E42" s="85"/>
      <c r="F42" s="85"/>
      <c r="G42" s="85"/>
      <c r="H42" s="85"/>
    </row>
    <row r="43" spans="1:9" ht="15.6" x14ac:dyDescent="0.3">
      <c r="A43" s="38"/>
      <c r="B43" s="38"/>
      <c r="C43" s="38"/>
      <c r="D43" s="47"/>
      <c r="E43" s="38"/>
      <c r="F43" s="38"/>
      <c r="G43" s="38"/>
      <c r="H43" s="38"/>
    </row>
    <row r="44" spans="1:9" ht="15.6" x14ac:dyDescent="0.3">
      <c r="A44" s="60"/>
      <c r="B44" s="58" t="s">
        <v>137</v>
      </c>
      <c r="C44" s="60"/>
      <c r="D44" s="60"/>
      <c r="E44" s="60"/>
      <c r="F44" s="60"/>
      <c r="G44" s="58"/>
      <c r="H44" s="38"/>
    </row>
    <row r="45" spans="1:9" ht="15.6" x14ac:dyDescent="0.3">
      <c r="A45" s="55"/>
      <c r="B45" s="57"/>
      <c r="C45" s="57"/>
      <c r="D45" s="58"/>
      <c r="E45" s="55"/>
      <c r="F45" s="55"/>
      <c r="G45" s="59"/>
      <c r="H45" s="38"/>
    </row>
    <row r="46" spans="1:9" ht="15.6" x14ac:dyDescent="0.3">
      <c r="A46" s="55"/>
      <c r="B46" s="57"/>
      <c r="C46" s="57"/>
      <c r="D46" s="59"/>
      <c r="E46" s="55"/>
      <c r="F46" s="59"/>
      <c r="G46" s="59"/>
      <c r="H46" s="38"/>
    </row>
    <row r="47" spans="1:9" ht="15.6" x14ac:dyDescent="0.3">
      <c r="A47" s="61"/>
      <c r="B47" s="60"/>
      <c r="C47" s="55"/>
      <c r="D47" s="58"/>
      <c r="E47" s="56"/>
      <c r="F47" s="55"/>
      <c r="G47" s="55"/>
      <c r="H47" s="38"/>
    </row>
    <row r="48" spans="1:9" ht="15.6" x14ac:dyDescent="0.3">
      <c r="A48" s="61"/>
      <c r="B48" s="60"/>
      <c r="C48" s="55"/>
      <c r="D48" s="60"/>
      <c r="E48" s="55"/>
      <c r="F48" s="60"/>
      <c r="G48" s="62"/>
      <c r="H48" s="38"/>
    </row>
    <row r="49" spans="1:11" ht="15.6" x14ac:dyDescent="0.3">
      <c r="A49" s="38"/>
      <c r="B49" s="38"/>
      <c r="C49" s="38"/>
      <c r="D49" s="47"/>
      <c r="E49" s="38"/>
      <c r="F49" s="38"/>
      <c r="G49" s="38"/>
      <c r="H49" s="38"/>
      <c r="K49" t="s">
        <v>136</v>
      </c>
    </row>
    <row r="50" spans="1:11" ht="15.6" x14ac:dyDescent="0.3">
      <c r="A50" s="38"/>
      <c r="B50" s="38"/>
      <c r="C50" s="53"/>
      <c r="D50" s="47"/>
      <c r="E50" s="38"/>
      <c r="F50" s="38"/>
      <c r="G50" s="38"/>
      <c r="H50" s="38"/>
    </row>
    <row r="51" spans="1:11" x14ac:dyDescent="0.3">
      <c r="C51" s="64"/>
    </row>
  </sheetData>
  <mergeCells count="30">
    <mergeCell ref="B18:B19"/>
    <mergeCell ref="B28:B29"/>
    <mergeCell ref="A6:A7"/>
    <mergeCell ref="A32:A33"/>
    <mergeCell ref="B32:B33"/>
    <mergeCell ref="B20:B21"/>
    <mergeCell ref="A20:A21"/>
    <mergeCell ref="B22:B23"/>
    <mergeCell ref="A22:A23"/>
    <mergeCell ref="A24:A25"/>
    <mergeCell ref="B24:B25"/>
    <mergeCell ref="A28:A29"/>
    <mergeCell ref="A30:A31"/>
    <mergeCell ref="B30:B31"/>
    <mergeCell ref="A40:H42"/>
    <mergeCell ref="A2:H2"/>
    <mergeCell ref="B6:B7"/>
    <mergeCell ref="B14:B15"/>
    <mergeCell ref="B26:B27"/>
    <mergeCell ref="B16:B17"/>
    <mergeCell ref="A26:A27"/>
    <mergeCell ref="B8:B9"/>
    <mergeCell ref="A8:A9"/>
    <mergeCell ref="B10:B11"/>
    <mergeCell ref="A10:A11"/>
    <mergeCell ref="A18:A19"/>
    <mergeCell ref="B12:B13"/>
    <mergeCell ref="A12:A13"/>
    <mergeCell ref="A14:A15"/>
    <mergeCell ref="A16:A17"/>
  </mergeCells>
  <pageMargins left="0.70866141732283505" right="0.70866141732283505" top="0.74803149606299202" bottom="0.74803149606299202" header="0.31496062992126" footer="0.31496062992126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58"/>
  <sheetViews>
    <sheetView view="pageBreakPreview" topLeftCell="A43" zoomScale="115" zoomScaleNormal="100" zoomScaleSheetLayoutView="115" workbookViewId="0">
      <selection activeCell="G51" sqref="G51"/>
    </sheetView>
  </sheetViews>
  <sheetFormatPr defaultRowHeight="14.4" x14ac:dyDescent="0.3"/>
  <cols>
    <col min="2" max="2" width="15.109375" customWidth="1"/>
    <col min="3" max="3" width="10.6640625" customWidth="1"/>
    <col min="4" max="4" width="10.109375" customWidth="1"/>
    <col min="5" max="5" width="10.44140625" customWidth="1"/>
    <col min="7" max="7" width="18.5546875" style="1" customWidth="1"/>
  </cols>
  <sheetData>
    <row r="2" spans="2:7" x14ac:dyDescent="0.3">
      <c r="B2" s="6" t="s">
        <v>0</v>
      </c>
      <c r="C2" s="3"/>
      <c r="D2" s="3"/>
      <c r="E2" s="3"/>
      <c r="F2" s="19"/>
      <c r="G2" s="21" t="s">
        <v>51</v>
      </c>
    </row>
    <row r="3" spans="2:7" x14ac:dyDescent="0.3">
      <c r="B3" s="22"/>
      <c r="C3" s="22"/>
      <c r="D3" s="22"/>
      <c r="E3" s="22"/>
      <c r="F3" s="22"/>
      <c r="G3" s="23"/>
    </row>
    <row r="4" spans="2:7" x14ac:dyDescent="0.3">
      <c r="B4" s="24" t="s">
        <v>50</v>
      </c>
      <c r="C4" s="25"/>
      <c r="D4" s="24"/>
      <c r="E4" s="25"/>
      <c r="F4" s="25"/>
      <c r="G4" s="72"/>
    </row>
    <row r="5" spans="2:7" x14ac:dyDescent="0.3">
      <c r="B5" s="12"/>
      <c r="C5" s="26" t="s">
        <v>1</v>
      </c>
      <c r="D5" s="12"/>
      <c r="E5" s="12"/>
      <c r="F5" s="12"/>
      <c r="G5" s="65"/>
    </row>
    <row r="6" spans="2:7" x14ac:dyDescent="0.3">
      <c r="B6" s="6" t="s">
        <v>44</v>
      </c>
      <c r="C6" s="3"/>
      <c r="D6" s="3"/>
      <c r="E6" s="3"/>
      <c r="F6" s="3"/>
      <c r="G6" s="4"/>
    </row>
    <row r="7" spans="2:7" x14ac:dyDescent="0.3">
      <c r="B7" s="3"/>
      <c r="C7" s="2" t="s">
        <v>3</v>
      </c>
      <c r="D7" s="3"/>
      <c r="E7" s="3"/>
      <c r="F7" s="3"/>
      <c r="G7" s="65"/>
    </row>
    <row r="8" spans="2:7" x14ac:dyDescent="0.3">
      <c r="B8" s="3"/>
      <c r="C8" s="3" t="s">
        <v>4</v>
      </c>
      <c r="D8" s="3"/>
      <c r="E8" s="3"/>
      <c r="F8" s="3"/>
      <c r="G8" s="4">
        <v>1</v>
      </c>
    </row>
    <row r="9" spans="2:7" x14ac:dyDescent="0.3">
      <c r="B9" s="3"/>
      <c r="C9" s="2" t="s">
        <v>5</v>
      </c>
      <c r="D9" s="3"/>
      <c r="E9" s="3"/>
      <c r="F9" s="3"/>
      <c r="G9" s="4">
        <v>17</v>
      </c>
    </row>
    <row r="10" spans="2:7" x14ac:dyDescent="0.3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3">
      <c r="B11" s="6" t="s">
        <v>45</v>
      </c>
      <c r="C11" s="3"/>
      <c r="D11" s="3"/>
      <c r="E11" s="3"/>
      <c r="F11" s="3"/>
      <c r="G11" s="4"/>
    </row>
    <row r="12" spans="2:7" x14ac:dyDescent="0.3">
      <c r="B12" s="3" t="s">
        <v>114</v>
      </c>
      <c r="C12" s="2" t="s">
        <v>6</v>
      </c>
      <c r="D12" s="3"/>
      <c r="E12" s="3"/>
      <c r="F12" s="3"/>
      <c r="G12" s="4">
        <f>40/1000*100</f>
        <v>4</v>
      </c>
    </row>
    <row r="13" spans="2:7" x14ac:dyDescent="0.3">
      <c r="B13" s="3"/>
      <c r="C13" s="2" t="s">
        <v>8</v>
      </c>
      <c r="D13" s="3"/>
      <c r="E13" s="3"/>
      <c r="F13" s="3"/>
      <c r="G13" s="65"/>
    </row>
    <row r="14" spans="2:7" x14ac:dyDescent="0.3">
      <c r="B14" s="3"/>
      <c r="C14" s="3" t="s">
        <v>4</v>
      </c>
      <c r="D14" s="3"/>
      <c r="E14" s="3"/>
      <c r="F14" s="3"/>
      <c r="G14" s="4">
        <v>1</v>
      </c>
    </row>
    <row r="15" spans="2:7" x14ac:dyDescent="0.3">
      <c r="B15" s="3"/>
      <c r="C15" s="3"/>
      <c r="D15" s="3"/>
      <c r="E15" s="6" t="s">
        <v>2</v>
      </c>
      <c r="F15" s="3"/>
      <c r="G15" s="4">
        <f>(G12*G13)/100</f>
        <v>0</v>
      </c>
    </row>
    <row r="16" spans="2:7" x14ac:dyDescent="0.3">
      <c r="B16" s="6" t="s">
        <v>46</v>
      </c>
      <c r="C16" s="3"/>
      <c r="D16" s="3"/>
      <c r="E16" s="3"/>
      <c r="F16" s="3"/>
      <c r="G16" s="4"/>
    </row>
    <row r="17" spans="2:7" x14ac:dyDescent="0.3">
      <c r="B17" s="3"/>
      <c r="C17" s="3" t="s">
        <v>11</v>
      </c>
      <c r="D17" s="3"/>
      <c r="E17" s="3"/>
      <c r="F17" s="3"/>
      <c r="G17" s="4">
        <v>1</v>
      </c>
    </row>
    <row r="18" spans="2:7" x14ac:dyDescent="0.3">
      <c r="B18" s="3"/>
      <c r="C18" s="2" t="s">
        <v>12</v>
      </c>
      <c r="D18" s="3"/>
      <c r="E18" s="3"/>
      <c r="F18" s="3"/>
      <c r="G18" s="67"/>
    </row>
    <row r="19" spans="2:7" x14ac:dyDescent="0.3">
      <c r="B19" s="3"/>
      <c r="C19" s="8" t="s">
        <v>13</v>
      </c>
      <c r="D19" s="3"/>
      <c r="E19" s="3"/>
      <c r="F19" s="3"/>
      <c r="G19" s="4">
        <v>2.25</v>
      </c>
    </row>
    <row r="20" spans="2:7" x14ac:dyDescent="0.3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x14ac:dyDescent="0.3">
      <c r="B21" s="6" t="s">
        <v>47</v>
      </c>
      <c r="C21" s="3"/>
      <c r="D21" s="3"/>
      <c r="E21" s="3"/>
      <c r="F21" s="3"/>
      <c r="G21" s="4"/>
    </row>
    <row r="22" spans="2:7" x14ac:dyDescent="0.3">
      <c r="B22" s="3"/>
      <c r="C22" s="2" t="s">
        <v>15</v>
      </c>
      <c r="D22" s="3"/>
      <c r="E22" s="3"/>
      <c r="F22" s="3"/>
      <c r="G22" s="4">
        <v>4</v>
      </c>
    </row>
    <row r="23" spans="2:7" x14ac:dyDescent="0.3">
      <c r="B23" s="3"/>
      <c r="C23" s="3" t="s">
        <v>16</v>
      </c>
      <c r="D23" s="3"/>
      <c r="E23" s="3"/>
      <c r="F23" s="3"/>
      <c r="G23" s="4">
        <v>8</v>
      </c>
    </row>
    <row r="24" spans="2:7" x14ac:dyDescent="0.3">
      <c r="B24" s="3"/>
      <c r="C24" s="3" t="s">
        <v>17</v>
      </c>
      <c r="D24" s="3"/>
      <c r="E24" s="3"/>
      <c r="F24" s="3"/>
      <c r="G24" s="65"/>
    </row>
    <row r="25" spans="2:7" x14ac:dyDescent="0.3">
      <c r="B25" s="3"/>
      <c r="C25" s="3" t="s">
        <v>18</v>
      </c>
      <c r="D25" s="3"/>
      <c r="E25" s="3"/>
      <c r="F25" s="3"/>
      <c r="G25" s="65"/>
    </row>
    <row r="26" spans="2:7" x14ac:dyDescent="0.3">
      <c r="B26" s="3"/>
      <c r="C26" s="8" t="s">
        <v>19</v>
      </c>
      <c r="D26" s="3"/>
      <c r="E26" s="3"/>
      <c r="F26" s="3"/>
      <c r="G26" s="4">
        <v>5000</v>
      </c>
    </row>
    <row r="27" spans="2:7" x14ac:dyDescent="0.3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x14ac:dyDescent="0.3">
      <c r="B28" s="6" t="s">
        <v>48</v>
      </c>
      <c r="C28" s="3"/>
      <c r="D28" s="3"/>
      <c r="E28" s="3"/>
      <c r="F28" s="3"/>
      <c r="G28" s="4"/>
    </row>
    <row r="29" spans="2:7" x14ac:dyDescent="0.3">
      <c r="B29" s="3"/>
      <c r="C29" s="3" t="s">
        <v>21</v>
      </c>
      <c r="D29" s="3"/>
      <c r="E29" s="3"/>
      <c r="F29" s="3"/>
      <c r="G29" s="4">
        <v>2</v>
      </c>
    </row>
    <row r="30" spans="2:7" x14ac:dyDescent="0.3">
      <c r="B30" s="3"/>
      <c r="C30" s="2" t="s">
        <v>22</v>
      </c>
      <c r="D30" s="3"/>
      <c r="E30" s="3"/>
      <c r="F30" s="3"/>
      <c r="G30" s="65"/>
    </row>
    <row r="31" spans="2:7" x14ac:dyDescent="0.3">
      <c r="B31" s="3"/>
      <c r="C31" s="3" t="s">
        <v>4</v>
      </c>
      <c r="D31" s="3"/>
      <c r="E31" s="3"/>
      <c r="F31" s="3"/>
      <c r="G31" s="4">
        <v>1</v>
      </c>
    </row>
    <row r="32" spans="2:7" x14ac:dyDescent="0.3">
      <c r="B32" s="3"/>
      <c r="C32" s="3" t="s">
        <v>23</v>
      </c>
      <c r="D32" s="3"/>
      <c r="E32" s="3"/>
      <c r="F32" s="3"/>
      <c r="G32" s="4">
        <v>5000</v>
      </c>
    </row>
    <row r="33" spans="2:7" x14ac:dyDescent="0.3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7" x14ac:dyDescent="0.3">
      <c r="B34" s="3"/>
      <c r="C34" s="3"/>
      <c r="D34" s="3"/>
      <c r="E34" s="3"/>
      <c r="F34" s="3"/>
      <c r="G34" s="4"/>
    </row>
    <row r="35" spans="2:7" x14ac:dyDescent="0.3">
      <c r="B35" s="11" t="s">
        <v>49</v>
      </c>
      <c r="C35" s="12"/>
      <c r="D35" s="12"/>
      <c r="E35" s="13"/>
      <c r="F35" s="12"/>
      <c r="G35" s="4"/>
    </row>
    <row r="36" spans="2:7" x14ac:dyDescent="0.3">
      <c r="B36" s="3"/>
      <c r="C36" s="3" t="s">
        <v>25</v>
      </c>
      <c r="D36" s="3"/>
      <c r="E36" s="3"/>
      <c r="F36" s="3"/>
      <c r="G36" s="4">
        <v>12</v>
      </c>
    </row>
    <row r="37" spans="2:7" x14ac:dyDescent="0.3">
      <c r="B37" s="12"/>
      <c r="C37" s="12" t="s">
        <v>26</v>
      </c>
      <c r="D37" s="12"/>
      <c r="E37" s="3"/>
      <c r="F37" s="12"/>
      <c r="G37" s="4">
        <v>730</v>
      </c>
    </row>
    <row r="38" spans="2:7" x14ac:dyDescent="0.3">
      <c r="B38" s="12"/>
      <c r="C38" s="12" t="s">
        <v>36</v>
      </c>
      <c r="D38" s="12"/>
      <c r="E38" s="3"/>
      <c r="F38" s="12"/>
      <c r="G38" s="4">
        <v>8</v>
      </c>
    </row>
    <row r="39" spans="2:7" x14ac:dyDescent="0.3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7" x14ac:dyDescent="0.3">
      <c r="B40" s="6" t="s">
        <v>78</v>
      </c>
      <c r="C40" s="3"/>
      <c r="D40" s="3"/>
      <c r="E40" s="3"/>
      <c r="F40" s="3"/>
      <c r="G40" s="4"/>
    </row>
    <row r="41" spans="2:7" x14ac:dyDescent="0.3">
      <c r="B41" s="3"/>
      <c r="C41" s="2" t="s">
        <v>82</v>
      </c>
      <c r="D41" s="3"/>
      <c r="E41" s="3"/>
      <c r="F41" s="3"/>
      <c r="G41" s="65"/>
    </row>
    <row r="42" spans="2:7" x14ac:dyDescent="0.3">
      <c r="B42" s="3"/>
      <c r="C42" s="2" t="s">
        <v>80</v>
      </c>
      <c r="D42" s="3"/>
      <c r="E42" s="3"/>
      <c r="F42" s="3"/>
      <c r="G42" s="65"/>
    </row>
    <row r="43" spans="2:7" x14ac:dyDescent="0.3">
      <c r="B43" s="3"/>
      <c r="C43" s="2" t="s">
        <v>81</v>
      </c>
      <c r="D43" s="3"/>
      <c r="E43" s="3"/>
      <c r="F43" s="3"/>
      <c r="G43" s="65"/>
    </row>
    <row r="44" spans="2:7" x14ac:dyDescent="0.3">
      <c r="B44" s="3"/>
      <c r="C44" s="2"/>
      <c r="D44" s="3"/>
      <c r="E44" s="3"/>
      <c r="F44" s="3"/>
      <c r="G44" s="4"/>
    </row>
    <row r="45" spans="2:7" x14ac:dyDescent="0.3">
      <c r="B45" s="3"/>
      <c r="C45" s="3" t="s">
        <v>83</v>
      </c>
      <c r="D45" s="3"/>
      <c r="E45" s="3"/>
      <c r="F45" s="3"/>
      <c r="G45" s="4">
        <v>8760</v>
      </c>
    </row>
    <row r="46" spans="2:7" x14ac:dyDescent="0.3">
      <c r="B46" s="9"/>
      <c r="C46" s="9"/>
      <c r="D46" s="9"/>
      <c r="E46" s="10" t="s">
        <v>14</v>
      </c>
      <c r="F46" s="9"/>
      <c r="G46" s="4">
        <f>(G41+G42+G43)/G45</f>
        <v>0</v>
      </c>
    </row>
    <row r="47" spans="2:7" x14ac:dyDescent="0.3">
      <c r="B47" s="3"/>
      <c r="C47" s="3"/>
      <c r="D47" s="3"/>
      <c r="E47" s="3"/>
      <c r="F47" s="3"/>
      <c r="G47" s="4"/>
    </row>
    <row r="48" spans="2:7" x14ac:dyDescent="0.3">
      <c r="B48" s="6"/>
      <c r="C48" s="15" t="s">
        <v>27</v>
      </c>
      <c r="D48" s="3"/>
      <c r="E48" s="3"/>
      <c r="F48" s="3"/>
      <c r="G48" s="16">
        <f>G39+G33+G27+G20+G16+G10+G46</f>
        <v>0</v>
      </c>
    </row>
    <row r="49" spans="1:9" x14ac:dyDescent="0.3">
      <c r="B49" s="3"/>
      <c r="C49" s="3" t="s">
        <v>141</v>
      </c>
      <c r="D49" s="77"/>
      <c r="E49" s="3"/>
      <c r="F49" s="3"/>
      <c r="G49" s="17">
        <f>G48*D49%</f>
        <v>0</v>
      </c>
    </row>
    <row r="50" spans="1:9" x14ac:dyDescent="0.3">
      <c r="B50" s="3"/>
      <c r="C50" s="3" t="s">
        <v>142</v>
      </c>
      <c r="D50" s="77"/>
      <c r="E50" s="3"/>
      <c r="F50" s="3"/>
      <c r="G50" s="18">
        <f>(G48+G49)*D50%</f>
        <v>0</v>
      </c>
    </row>
    <row r="51" spans="1:9" x14ac:dyDescent="0.3">
      <c r="B51" s="3"/>
      <c r="C51" s="19"/>
      <c r="D51" s="19"/>
      <c r="E51" s="19"/>
      <c r="F51" s="19"/>
      <c r="G51" s="18"/>
    </row>
    <row r="52" spans="1:9" x14ac:dyDescent="0.3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9" ht="15" customHeight="1" x14ac:dyDescent="0.3">
      <c r="B53" s="79" t="s">
        <v>138</v>
      </c>
      <c r="C53" s="79"/>
      <c r="D53" s="79"/>
      <c r="E53" s="79"/>
      <c r="F53" s="79"/>
      <c r="G53" s="79"/>
      <c r="H53" s="79"/>
      <c r="I53" s="79"/>
    </row>
    <row r="54" spans="1:9" ht="15" customHeight="1" x14ac:dyDescent="0.3">
      <c r="B54" s="79"/>
      <c r="C54" s="79"/>
      <c r="D54" s="79"/>
      <c r="E54" s="79"/>
      <c r="F54" s="79"/>
      <c r="G54" s="79"/>
      <c r="H54" s="79"/>
      <c r="I54" s="79"/>
    </row>
    <row r="55" spans="1:9" ht="15.6" x14ac:dyDescent="0.3">
      <c r="A55" s="55"/>
      <c r="B55" s="57"/>
      <c r="C55" s="57"/>
      <c r="D55" s="58"/>
      <c r="E55" s="55"/>
      <c r="F55" s="55"/>
      <c r="G55" s="59"/>
      <c r="H55" s="63"/>
      <c r="I55" s="63"/>
    </row>
    <row r="56" spans="1:9" ht="15.6" x14ac:dyDescent="0.3">
      <c r="A56" s="55"/>
      <c r="B56" s="57"/>
      <c r="C56" s="57"/>
      <c r="D56" s="59"/>
      <c r="E56" s="55"/>
      <c r="F56" s="59"/>
      <c r="G56" s="59"/>
      <c r="H56" s="63"/>
      <c r="I56" s="63"/>
    </row>
    <row r="57" spans="1:9" ht="15.6" x14ac:dyDescent="0.3">
      <c r="A57" s="61"/>
      <c r="B57" s="60"/>
      <c r="C57" s="55"/>
      <c r="D57" s="58"/>
      <c r="E57" s="56"/>
      <c r="F57" s="55"/>
      <c r="G57" s="55"/>
      <c r="H57" s="63"/>
      <c r="I57" s="63"/>
    </row>
    <row r="58" spans="1:9" ht="15.6" x14ac:dyDescent="0.3">
      <c r="A58" s="61"/>
      <c r="B58" s="60"/>
      <c r="C58" s="55"/>
      <c r="D58" s="60"/>
      <c r="E58" s="55"/>
      <c r="F58" s="60"/>
      <c r="G58" s="62"/>
      <c r="H58" s="63"/>
      <c r="I58" s="63"/>
    </row>
  </sheetData>
  <mergeCells count="1">
    <mergeCell ref="B53:I54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I58"/>
  <sheetViews>
    <sheetView view="pageBreakPreview" topLeftCell="A38" zoomScale="115" zoomScaleNormal="100" zoomScaleSheetLayoutView="115" workbookViewId="0">
      <selection activeCell="G51" sqref="G51"/>
    </sheetView>
  </sheetViews>
  <sheetFormatPr defaultRowHeight="14.4" x14ac:dyDescent="0.3"/>
  <cols>
    <col min="2" max="2" width="15.109375" customWidth="1"/>
    <col min="3" max="3" width="10.88671875" customWidth="1"/>
    <col min="4" max="4" width="10.5546875" customWidth="1"/>
    <col min="6" max="6" width="10.33203125" customWidth="1"/>
    <col min="7" max="7" width="18.5546875" style="1" customWidth="1"/>
  </cols>
  <sheetData>
    <row r="2" spans="2:7" x14ac:dyDescent="0.3">
      <c r="B2" s="6" t="s">
        <v>0</v>
      </c>
      <c r="C2" s="3"/>
      <c r="D2" s="3"/>
      <c r="E2" s="3"/>
      <c r="F2" s="19"/>
      <c r="G2" s="21" t="s">
        <v>51</v>
      </c>
    </row>
    <row r="3" spans="2:7" x14ac:dyDescent="0.3">
      <c r="B3" s="22"/>
      <c r="C3" s="22"/>
      <c r="D3" s="22"/>
      <c r="E3" s="22"/>
      <c r="F3" s="22"/>
      <c r="G3" s="23"/>
    </row>
    <row r="4" spans="2:7" x14ac:dyDescent="0.3">
      <c r="B4" s="24" t="s">
        <v>50</v>
      </c>
      <c r="C4" s="25"/>
      <c r="D4" s="24"/>
      <c r="E4" s="25"/>
      <c r="F4" s="25"/>
      <c r="G4" s="4"/>
    </row>
    <row r="5" spans="2:7" x14ac:dyDescent="0.3">
      <c r="B5" s="12"/>
      <c r="C5" s="26" t="s">
        <v>1</v>
      </c>
      <c r="D5" s="12"/>
      <c r="E5" s="12"/>
      <c r="F5" s="12"/>
      <c r="G5" s="65"/>
    </row>
    <row r="6" spans="2:7" hidden="1" x14ac:dyDescent="0.3">
      <c r="B6" s="6" t="s">
        <v>44</v>
      </c>
      <c r="C6" s="3"/>
      <c r="D6" s="3"/>
      <c r="E6" s="3"/>
      <c r="F6" s="3"/>
      <c r="G6" s="4"/>
    </row>
    <row r="7" spans="2:7" hidden="1" x14ac:dyDescent="0.3">
      <c r="B7" s="3"/>
      <c r="C7" s="2" t="s">
        <v>3</v>
      </c>
      <c r="D7" s="3"/>
      <c r="E7" s="3"/>
      <c r="F7" s="3"/>
      <c r="G7" s="4">
        <v>0</v>
      </c>
    </row>
    <row r="8" spans="2:7" hidden="1" x14ac:dyDescent="0.3">
      <c r="B8" s="3"/>
      <c r="C8" s="3" t="s">
        <v>4</v>
      </c>
      <c r="D8" s="3"/>
      <c r="E8" s="3"/>
      <c r="F8" s="3"/>
      <c r="G8" s="4">
        <v>1</v>
      </c>
    </row>
    <row r="9" spans="2:7" hidden="1" x14ac:dyDescent="0.3">
      <c r="B9" s="3"/>
      <c r="C9" s="2" t="s">
        <v>5</v>
      </c>
      <c r="D9" s="3"/>
      <c r="E9" s="3"/>
      <c r="F9" s="3"/>
      <c r="G9" s="4">
        <v>37</v>
      </c>
    </row>
    <row r="10" spans="2:7" hidden="1" x14ac:dyDescent="0.3">
      <c r="B10" s="3"/>
      <c r="C10" s="3"/>
      <c r="D10" s="3"/>
      <c r="E10" s="6" t="s">
        <v>2</v>
      </c>
      <c r="F10" s="3"/>
      <c r="G10" s="4">
        <f>G9*G7</f>
        <v>0</v>
      </c>
    </row>
    <row r="11" spans="2:7" hidden="1" x14ac:dyDescent="0.3">
      <c r="B11" s="6" t="s">
        <v>45</v>
      </c>
      <c r="C11" s="3"/>
      <c r="D11" s="3"/>
      <c r="E11" s="3"/>
      <c r="F11" s="3"/>
      <c r="G11" s="4"/>
    </row>
    <row r="12" spans="2:7" hidden="1" x14ac:dyDescent="0.3">
      <c r="B12" s="3" t="s">
        <v>38</v>
      </c>
      <c r="C12" s="2" t="s">
        <v>6</v>
      </c>
      <c r="D12" s="3"/>
      <c r="E12" s="3"/>
      <c r="F12" s="3"/>
      <c r="G12" s="4">
        <f>0.003*100</f>
        <v>0.3</v>
      </c>
    </row>
    <row r="13" spans="2:7" hidden="1" x14ac:dyDescent="0.3">
      <c r="B13" s="3"/>
      <c r="C13" s="2" t="s">
        <v>8</v>
      </c>
      <c r="D13" s="3"/>
      <c r="E13" s="3"/>
      <c r="F13" s="3"/>
      <c r="G13" s="4">
        <v>0</v>
      </c>
    </row>
    <row r="14" spans="2:7" hidden="1" x14ac:dyDescent="0.3">
      <c r="B14" s="3"/>
      <c r="C14" s="3" t="s">
        <v>4</v>
      </c>
      <c r="D14" s="3"/>
      <c r="E14" s="3"/>
      <c r="F14" s="3"/>
      <c r="G14" s="4">
        <v>1</v>
      </c>
    </row>
    <row r="15" spans="2:7" hidden="1" x14ac:dyDescent="0.3">
      <c r="B15" s="3"/>
      <c r="C15" s="3"/>
      <c r="D15" s="3"/>
      <c r="E15" s="6" t="s">
        <v>2</v>
      </c>
      <c r="F15" s="3"/>
      <c r="G15" s="4">
        <f>(G12*G13)/100</f>
        <v>0</v>
      </c>
    </row>
    <row r="16" spans="2:7" x14ac:dyDescent="0.3">
      <c r="B16" s="6" t="s">
        <v>46</v>
      </c>
      <c r="C16" s="3"/>
      <c r="D16" s="3"/>
      <c r="E16" s="3"/>
      <c r="F16" s="3"/>
      <c r="G16" s="4"/>
    </row>
    <row r="17" spans="2:7" x14ac:dyDescent="0.3">
      <c r="B17" s="3"/>
      <c r="C17" s="3" t="s">
        <v>11</v>
      </c>
      <c r="D17" s="3"/>
      <c r="E17" s="3"/>
      <c r="F17" s="3"/>
      <c r="G17" s="4">
        <v>1</v>
      </c>
    </row>
    <row r="18" spans="2:7" x14ac:dyDescent="0.3">
      <c r="B18" s="3"/>
      <c r="C18" s="2" t="s">
        <v>12</v>
      </c>
      <c r="D18" s="3"/>
      <c r="E18" s="3"/>
      <c r="F18" s="3"/>
      <c r="G18" s="67"/>
    </row>
    <row r="19" spans="2:7" x14ac:dyDescent="0.3">
      <c r="B19" s="3"/>
      <c r="C19" s="8" t="s">
        <v>13</v>
      </c>
      <c r="D19" s="3"/>
      <c r="E19" s="3"/>
      <c r="F19" s="3"/>
      <c r="G19" s="4">
        <v>2.25</v>
      </c>
    </row>
    <row r="20" spans="2:7" x14ac:dyDescent="0.3">
      <c r="B20" s="3"/>
      <c r="C20" s="3"/>
      <c r="D20" s="3"/>
      <c r="E20" s="6" t="s">
        <v>14</v>
      </c>
      <c r="F20" s="3"/>
      <c r="G20" s="4">
        <f>(G17*G18)+G18*G19%</f>
        <v>0</v>
      </c>
    </row>
    <row r="21" spans="2:7" hidden="1" x14ac:dyDescent="0.3">
      <c r="B21" s="6" t="s">
        <v>47</v>
      </c>
      <c r="C21" s="3"/>
      <c r="D21" s="3"/>
      <c r="E21" s="3"/>
      <c r="F21" s="3"/>
      <c r="G21" s="4"/>
    </row>
    <row r="22" spans="2:7" hidden="1" x14ac:dyDescent="0.3">
      <c r="B22" s="3"/>
      <c r="C22" s="2" t="s">
        <v>15</v>
      </c>
      <c r="D22" s="3"/>
      <c r="E22" s="3"/>
      <c r="F22" s="3"/>
      <c r="G22" s="4">
        <v>4</v>
      </c>
    </row>
    <row r="23" spans="2:7" hidden="1" x14ac:dyDescent="0.3">
      <c r="B23" s="3"/>
      <c r="C23" s="3" t="s">
        <v>16</v>
      </c>
      <c r="D23" s="3"/>
      <c r="E23" s="3"/>
      <c r="F23" s="3"/>
      <c r="G23" s="4">
        <v>8</v>
      </c>
    </row>
    <row r="24" spans="2:7" hidden="1" x14ac:dyDescent="0.3">
      <c r="B24" s="3"/>
      <c r="C24" s="3" t="s">
        <v>17</v>
      </c>
      <c r="D24" s="3"/>
      <c r="E24" s="3"/>
      <c r="F24" s="3"/>
      <c r="G24" s="4">
        <v>0</v>
      </c>
    </row>
    <row r="25" spans="2:7" hidden="1" x14ac:dyDescent="0.3">
      <c r="B25" s="3"/>
      <c r="C25" s="3" t="s">
        <v>18</v>
      </c>
      <c r="D25" s="3"/>
      <c r="E25" s="3"/>
      <c r="F25" s="3"/>
      <c r="G25" s="4">
        <v>0</v>
      </c>
    </row>
    <row r="26" spans="2:7" hidden="1" x14ac:dyDescent="0.3">
      <c r="B26" s="3"/>
      <c r="C26" s="8" t="s">
        <v>19</v>
      </c>
      <c r="D26" s="3"/>
      <c r="E26" s="3"/>
      <c r="F26" s="3"/>
      <c r="G26" s="4">
        <v>5000</v>
      </c>
    </row>
    <row r="27" spans="2:7" hidden="1" x14ac:dyDescent="0.3">
      <c r="B27" s="9"/>
      <c r="C27" s="9"/>
      <c r="D27" s="9"/>
      <c r="E27" s="10" t="s">
        <v>2</v>
      </c>
      <c r="F27" s="9"/>
      <c r="G27" s="4">
        <f>((G22*G24)+(G23*G25))/G26</f>
        <v>0</v>
      </c>
    </row>
    <row r="28" spans="2:7" hidden="1" x14ac:dyDescent="0.3">
      <c r="B28" s="6" t="s">
        <v>48</v>
      </c>
      <c r="C28" s="3"/>
      <c r="D28" s="3"/>
      <c r="E28" s="3"/>
      <c r="F28" s="3"/>
      <c r="G28" s="4"/>
    </row>
    <row r="29" spans="2:7" hidden="1" x14ac:dyDescent="0.3">
      <c r="B29" s="3"/>
      <c r="C29" s="3" t="s">
        <v>21</v>
      </c>
      <c r="D29" s="3"/>
      <c r="E29" s="3"/>
      <c r="F29" s="3"/>
      <c r="G29" s="4">
        <v>2</v>
      </c>
    </row>
    <row r="30" spans="2:7" hidden="1" x14ac:dyDescent="0.3">
      <c r="B30" s="3"/>
      <c r="C30" s="2" t="s">
        <v>22</v>
      </c>
      <c r="D30" s="3"/>
      <c r="E30" s="3"/>
      <c r="F30" s="3"/>
      <c r="G30" s="4">
        <v>0</v>
      </c>
    </row>
    <row r="31" spans="2:7" hidden="1" x14ac:dyDescent="0.3">
      <c r="B31" s="3"/>
      <c r="C31" s="3" t="s">
        <v>4</v>
      </c>
      <c r="D31" s="3"/>
      <c r="E31" s="3"/>
      <c r="F31" s="3"/>
      <c r="G31" s="4">
        <v>1</v>
      </c>
    </row>
    <row r="32" spans="2:7" hidden="1" x14ac:dyDescent="0.3">
      <c r="B32" s="3"/>
      <c r="C32" s="3" t="s">
        <v>23</v>
      </c>
      <c r="D32" s="3"/>
      <c r="E32" s="3"/>
      <c r="F32" s="3"/>
      <c r="G32" s="4">
        <v>5000</v>
      </c>
    </row>
    <row r="33" spans="2:7" hidden="1" x14ac:dyDescent="0.3">
      <c r="B33" s="9"/>
      <c r="C33" s="9"/>
      <c r="D33" s="9"/>
      <c r="E33" s="10" t="s">
        <v>14</v>
      </c>
      <c r="F33" s="9"/>
      <c r="G33" s="4">
        <f>G29*G30*G31/G32</f>
        <v>0</v>
      </c>
    </row>
    <row r="34" spans="2:7" hidden="1" x14ac:dyDescent="0.3">
      <c r="B34" s="3"/>
      <c r="C34" s="3"/>
      <c r="D34" s="3"/>
      <c r="E34" s="3"/>
      <c r="F34" s="3"/>
      <c r="G34" s="4"/>
    </row>
    <row r="35" spans="2:7" x14ac:dyDescent="0.3">
      <c r="B35" s="11" t="s">
        <v>49</v>
      </c>
      <c r="C35" s="12"/>
      <c r="D35" s="12"/>
      <c r="E35" s="13"/>
      <c r="F35" s="12"/>
      <c r="G35" s="4">
        <f>G5*1000</f>
        <v>0</v>
      </c>
    </row>
    <row r="36" spans="2:7" x14ac:dyDescent="0.3">
      <c r="B36" s="3"/>
      <c r="C36" s="3" t="s">
        <v>25</v>
      </c>
      <c r="D36" s="3"/>
      <c r="E36" s="3"/>
      <c r="F36" s="3"/>
      <c r="G36" s="4">
        <v>12</v>
      </c>
    </row>
    <row r="37" spans="2:7" x14ac:dyDescent="0.3">
      <c r="B37" s="12"/>
      <c r="C37" s="12" t="s">
        <v>26</v>
      </c>
      <c r="D37" s="12"/>
      <c r="E37" s="3"/>
      <c r="F37" s="12"/>
      <c r="G37" s="4">
        <v>730</v>
      </c>
    </row>
    <row r="38" spans="2:7" x14ac:dyDescent="0.3">
      <c r="B38" s="12"/>
      <c r="C38" s="12" t="s">
        <v>36</v>
      </c>
      <c r="D38" s="12"/>
      <c r="E38" s="3"/>
      <c r="F38" s="12"/>
      <c r="G38" s="4">
        <v>8</v>
      </c>
    </row>
    <row r="39" spans="2:7" x14ac:dyDescent="0.3">
      <c r="B39" s="9"/>
      <c r="C39" s="9"/>
      <c r="D39" s="9"/>
      <c r="E39" s="10" t="s">
        <v>14</v>
      </c>
      <c r="F39" s="9"/>
      <c r="G39" s="4">
        <f>G35/G36/G37/G38</f>
        <v>0</v>
      </c>
    </row>
    <row r="40" spans="2:7" x14ac:dyDescent="0.3">
      <c r="B40" s="6" t="s">
        <v>78</v>
      </c>
      <c r="C40" s="3"/>
      <c r="D40" s="3"/>
      <c r="E40" s="3"/>
      <c r="F40" s="3"/>
      <c r="G40" s="4"/>
    </row>
    <row r="41" spans="2:7" x14ac:dyDescent="0.3">
      <c r="B41" s="3"/>
      <c r="C41" s="2" t="s">
        <v>82</v>
      </c>
      <c r="D41" s="3"/>
      <c r="E41" s="3"/>
      <c r="F41" s="3"/>
      <c r="G41" s="65"/>
    </row>
    <row r="42" spans="2:7" x14ac:dyDescent="0.3">
      <c r="B42" s="3"/>
      <c r="C42" s="2" t="s">
        <v>80</v>
      </c>
      <c r="D42" s="3"/>
      <c r="E42" s="3"/>
      <c r="F42" s="3"/>
      <c r="G42" s="65"/>
    </row>
    <row r="43" spans="2:7" x14ac:dyDescent="0.3">
      <c r="B43" s="3"/>
      <c r="C43" s="2" t="s">
        <v>81</v>
      </c>
      <c r="D43" s="3"/>
      <c r="E43" s="3"/>
      <c r="F43" s="3"/>
      <c r="G43" s="65"/>
    </row>
    <row r="44" spans="2:7" x14ac:dyDescent="0.3">
      <c r="B44" s="3"/>
      <c r="C44" s="2"/>
      <c r="D44" s="3"/>
      <c r="E44" s="3"/>
      <c r="F44" s="3"/>
      <c r="G44" s="4"/>
    </row>
    <row r="45" spans="2:7" x14ac:dyDescent="0.3">
      <c r="B45" s="3"/>
      <c r="C45" s="3" t="s">
        <v>83</v>
      </c>
      <c r="D45" s="3"/>
      <c r="E45" s="3"/>
      <c r="F45" s="3"/>
      <c r="G45" s="4">
        <v>8760</v>
      </c>
    </row>
    <row r="46" spans="2:7" x14ac:dyDescent="0.3">
      <c r="B46" s="9"/>
      <c r="C46" s="9"/>
      <c r="D46" s="9"/>
      <c r="E46" s="10" t="s">
        <v>14</v>
      </c>
      <c r="F46" s="9"/>
      <c r="G46" s="4">
        <f>(G41+G42+G43)/G45</f>
        <v>0</v>
      </c>
    </row>
    <row r="47" spans="2:7" x14ac:dyDescent="0.3">
      <c r="B47" s="3"/>
      <c r="C47" s="3"/>
      <c r="D47" s="3"/>
      <c r="E47" s="3"/>
      <c r="F47" s="3"/>
      <c r="G47" s="4"/>
    </row>
    <row r="48" spans="2:7" x14ac:dyDescent="0.3">
      <c r="B48" s="6"/>
      <c r="C48" s="15" t="s">
        <v>27</v>
      </c>
      <c r="D48" s="3"/>
      <c r="E48" s="3"/>
      <c r="F48" s="3"/>
      <c r="G48" s="16">
        <f>G39+G33+G27+G20+G16+G10+G46</f>
        <v>0</v>
      </c>
    </row>
    <row r="49" spans="1:9" x14ac:dyDescent="0.3">
      <c r="B49" s="3"/>
      <c r="C49" s="3" t="s">
        <v>141</v>
      </c>
      <c r="D49" s="77"/>
      <c r="E49" s="3"/>
      <c r="F49" s="3"/>
      <c r="G49" s="17">
        <f>G48*D49%</f>
        <v>0</v>
      </c>
    </row>
    <row r="50" spans="1:9" x14ac:dyDescent="0.3">
      <c r="B50" s="3"/>
      <c r="C50" s="3" t="s">
        <v>142</v>
      </c>
      <c r="D50" s="77"/>
      <c r="E50" s="3"/>
      <c r="F50" s="3"/>
      <c r="G50" s="18">
        <f>(G48+G49)*D50%</f>
        <v>0</v>
      </c>
    </row>
    <row r="51" spans="1:9" x14ac:dyDescent="0.3">
      <c r="B51" s="3"/>
      <c r="C51" s="19"/>
      <c r="D51" s="19"/>
      <c r="E51" s="19"/>
      <c r="F51" s="19"/>
      <c r="G51" s="18"/>
    </row>
    <row r="52" spans="1:9" x14ac:dyDescent="0.3">
      <c r="B52" s="3"/>
      <c r="C52" s="19" t="s">
        <v>79</v>
      </c>
      <c r="D52" s="19"/>
      <c r="E52" s="19"/>
      <c r="F52" s="19"/>
      <c r="G52" s="18">
        <f>G48+G49+G50</f>
        <v>0</v>
      </c>
    </row>
    <row r="53" spans="1:9" ht="15" customHeight="1" x14ac:dyDescent="0.3">
      <c r="B53" s="79" t="s">
        <v>138</v>
      </c>
      <c r="C53" s="79"/>
      <c r="D53" s="79"/>
      <c r="E53" s="79"/>
      <c r="F53" s="79"/>
      <c r="G53" s="79"/>
      <c r="H53" s="79"/>
      <c r="I53" s="79"/>
    </row>
    <row r="54" spans="1:9" ht="15" customHeight="1" x14ac:dyDescent="0.3">
      <c r="B54" s="79"/>
      <c r="C54" s="79"/>
      <c r="D54" s="79"/>
      <c r="E54" s="79"/>
      <c r="F54" s="79"/>
      <c r="G54" s="79"/>
      <c r="H54" s="79"/>
      <c r="I54" s="79"/>
    </row>
    <row r="55" spans="1:9" ht="15.6" x14ac:dyDescent="0.3">
      <c r="A55" s="55"/>
      <c r="B55" s="57"/>
      <c r="C55" s="57"/>
      <c r="D55" s="58"/>
      <c r="E55" s="55"/>
      <c r="F55" s="55"/>
      <c r="G55" s="59"/>
      <c r="H55" s="63"/>
    </row>
    <row r="56" spans="1:9" ht="15.6" x14ac:dyDescent="0.3">
      <c r="A56" s="55"/>
      <c r="B56" s="57"/>
      <c r="C56" s="57"/>
      <c r="D56" s="59"/>
      <c r="E56" s="55"/>
      <c r="F56" s="59"/>
      <c r="G56" s="59"/>
      <c r="H56" s="63"/>
    </row>
    <row r="57" spans="1:9" ht="15.6" x14ac:dyDescent="0.3">
      <c r="A57" s="61"/>
      <c r="B57" s="60"/>
      <c r="C57" s="55"/>
      <c r="D57" s="58"/>
      <c r="E57" s="56"/>
      <c r="F57" s="55"/>
      <c r="G57" s="55"/>
      <c r="H57" s="63"/>
    </row>
    <row r="58" spans="1:9" ht="15.6" x14ac:dyDescent="0.3">
      <c r="A58" s="61"/>
      <c r="B58" s="60"/>
      <c r="C58" s="55"/>
      <c r="D58" s="60"/>
      <c r="E58" s="55"/>
      <c r="F58" s="60"/>
      <c r="G58" s="62"/>
      <c r="H58" s="63"/>
    </row>
  </sheetData>
  <mergeCells count="1">
    <mergeCell ref="B53:I54"/>
  </mergeCells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I60"/>
  <sheetViews>
    <sheetView view="pageBreakPreview" topLeftCell="A22" zoomScaleNormal="100" zoomScaleSheetLayoutView="100" workbookViewId="0">
      <selection activeCell="G53" sqref="G53"/>
    </sheetView>
  </sheetViews>
  <sheetFormatPr defaultRowHeight="14.4" x14ac:dyDescent="0.3"/>
  <cols>
    <col min="2" max="2" width="15.109375" customWidth="1"/>
    <col min="3" max="3" width="11.88671875" customWidth="1"/>
    <col min="4" max="4" width="12" customWidth="1"/>
    <col min="7" max="7" width="18.5546875" style="20" customWidth="1"/>
  </cols>
  <sheetData>
    <row r="2" spans="2:7" x14ac:dyDescent="0.3">
      <c r="B2" s="6" t="s">
        <v>0</v>
      </c>
      <c r="C2" s="3"/>
      <c r="D2" s="3"/>
      <c r="E2" s="3"/>
      <c r="F2" s="3"/>
      <c r="G2" s="21" t="s">
        <v>28</v>
      </c>
    </row>
    <row r="3" spans="2:7" x14ac:dyDescent="0.3">
      <c r="B3" s="22"/>
      <c r="C3" s="22"/>
      <c r="D3" s="22"/>
      <c r="E3" s="22"/>
      <c r="F3" s="22"/>
      <c r="G3" s="23"/>
    </row>
    <row r="4" spans="2:7" x14ac:dyDescent="0.3">
      <c r="B4" s="24" t="s">
        <v>50</v>
      </c>
      <c r="C4" s="25"/>
      <c r="D4" s="24"/>
      <c r="E4" s="25"/>
      <c r="F4" s="25"/>
      <c r="G4" s="73"/>
    </row>
    <row r="5" spans="2:7" x14ac:dyDescent="0.3">
      <c r="B5" s="12"/>
      <c r="C5" s="26" t="s">
        <v>1</v>
      </c>
      <c r="D5" s="12"/>
      <c r="E5" s="12"/>
      <c r="F5" s="12"/>
      <c r="G5" s="65"/>
    </row>
    <row r="6" spans="2:7" x14ac:dyDescent="0.3">
      <c r="B6" s="6" t="s">
        <v>44</v>
      </c>
      <c r="C6" s="3"/>
      <c r="D6" s="3"/>
      <c r="E6" s="3"/>
      <c r="F6" s="3"/>
      <c r="G6" s="4"/>
    </row>
    <row r="7" spans="2:7" x14ac:dyDescent="0.3">
      <c r="B7" s="3"/>
      <c r="C7" s="2" t="s">
        <v>3</v>
      </c>
      <c r="D7" s="3"/>
      <c r="E7" s="3"/>
      <c r="F7" s="3"/>
      <c r="G7" s="65"/>
    </row>
    <row r="8" spans="2:7" x14ac:dyDescent="0.3">
      <c r="B8" s="3"/>
      <c r="C8" s="2" t="s">
        <v>5</v>
      </c>
      <c r="D8" s="3"/>
      <c r="E8" s="3"/>
      <c r="F8" s="3"/>
      <c r="G8" s="4">
        <v>12</v>
      </c>
    </row>
    <row r="9" spans="2:7" x14ac:dyDescent="0.3">
      <c r="B9" s="3"/>
      <c r="C9" s="3"/>
      <c r="D9" s="3"/>
      <c r="E9" s="6" t="s">
        <v>2</v>
      </c>
      <c r="F9" s="3"/>
      <c r="G9" s="4">
        <f>G8*G7</f>
        <v>0</v>
      </c>
    </row>
    <row r="10" spans="2:7" x14ac:dyDescent="0.3">
      <c r="B10" s="6" t="s">
        <v>45</v>
      </c>
      <c r="C10" s="3"/>
      <c r="D10" s="3"/>
      <c r="E10" s="3"/>
      <c r="F10" s="3"/>
      <c r="G10" s="4"/>
    </row>
    <row r="11" spans="2:7" x14ac:dyDescent="0.3">
      <c r="B11" s="3" t="s">
        <v>30</v>
      </c>
      <c r="C11" s="2" t="s">
        <v>6</v>
      </c>
      <c r="D11" s="3"/>
      <c r="E11" s="3"/>
      <c r="F11" s="3"/>
      <c r="G11" s="4">
        <f>50/500*100</f>
        <v>10</v>
      </c>
    </row>
    <row r="12" spans="2:7" x14ac:dyDescent="0.3">
      <c r="B12" s="3" t="s">
        <v>31</v>
      </c>
      <c r="C12" s="2" t="s">
        <v>29</v>
      </c>
      <c r="D12" s="3"/>
      <c r="E12" s="3"/>
      <c r="F12" s="3"/>
      <c r="G12" s="4">
        <f>100/500*100</f>
        <v>20</v>
      </c>
    </row>
    <row r="13" spans="2:7" x14ac:dyDescent="0.3">
      <c r="B13" s="3" t="s">
        <v>32</v>
      </c>
      <c r="C13" s="2" t="s">
        <v>7</v>
      </c>
      <c r="D13" s="3"/>
      <c r="E13" s="3"/>
      <c r="F13" s="3"/>
      <c r="G13" s="4">
        <f>200/1000*100</f>
        <v>20</v>
      </c>
    </row>
    <row r="14" spans="2:7" x14ac:dyDescent="0.3">
      <c r="B14" s="3"/>
      <c r="C14" s="2" t="s">
        <v>8</v>
      </c>
      <c r="D14" s="3"/>
      <c r="E14" s="3"/>
      <c r="F14" s="3"/>
      <c r="G14" s="65"/>
    </row>
    <row r="15" spans="2:7" x14ac:dyDescent="0.3">
      <c r="B15" s="3"/>
      <c r="C15" s="2" t="s">
        <v>9</v>
      </c>
      <c r="D15" s="3"/>
      <c r="E15" s="3"/>
      <c r="F15" s="3"/>
      <c r="G15" s="65"/>
    </row>
    <row r="16" spans="2:7" x14ac:dyDescent="0.3">
      <c r="B16" s="3"/>
      <c r="C16" s="2" t="s">
        <v>10</v>
      </c>
      <c r="D16" s="3"/>
      <c r="E16" s="3"/>
      <c r="F16" s="3"/>
      <c r="G16" s="66"/>
    </row>
    <row r="17" spans="2:7" x14ac:dyDescent="0.3">
      <c r="B17" s="3"/>
      <c r="C17" s="3"/>
      <c r="D17" s="3"/>
      <c r="E17" s="6" t="s">
        <v>2</v>
      </c>
      <c r="F17" s="3"/>
      <c r="G17" s="4">
        <f>(G13*G16+G11*G14+G12*G15)/100</f>
        <v>0</v>
      </c>
    </row>
    <row r="18" spans="2:7" x14ac:dyDescent="0.3">
      <c r="B18" s="6" t="s">
        <v>46</v>
      </c>
      <c r="C18" s="3"/>
      <c r="D18" s="3"/>
      <c r="E18" s="3"/>
      <c r="F18" s="3"/>
      <c r="G18" s="4"/>
    </row>
    <row r="19" spans="2:7" x14ac:dyDescent="0.3">
      <c r="B19" s="3"/>
      <c r="C19" s="3" t="s">
        <v>11</v>
      </c>
      <c r="D19" s="3"/>
      <c r="E19" s="3"/>
      <c r="F19" s="3"/>
      <c r="G19" s="4">
        <v>1</v>
      </c>
    </row>
    <row r="20" spans="2:7" x14ac:dyDescent="0.3">
      <c r="B20" s="3"/>
      <c r="C20" s="2" t="s">
        <v>12</v>
      </c>
      <c r="D20" s="3"/>
      <c r="E20" s="3"/>
      <c r="F20" s="3"/>
      <c r="G20" s="67"/>
    </row>
    <row r="21" spans="2:7" x14ac:dyDescent="0.3">
      <c r="B21" s="3"/>
      <c r="C21" s="8" t="s">
        <v>13</v>
      </c>
      <c r="D21" s="3"/>
      <c r="E21" s="3"/>
      <c r="F21" s="3"/>
      <c r="G21" s="4">
        <v>2.25</v>
      </c>
    </row>
    <row r="22" spans="2:7" x14ac:dyDescent="0.3">
      <c r="B22" s="3"/>
      <c r="C22" s="3"/>
      <c r="D22" s="3"/>
      <c r="E22" s="6" t="s">
        <v>14</v>
      </c>
      <c r="F22" s="3"/>
      <c r="G22" s="4">
        <f>(G19*G20)+G20*G21%</f>
        <v>0</v>
      </c>
    </row>
    <row r="23" spans="2:7" x14ac:dyDescent="0.3">
      <c r="B23" s="6" t="s">
        <v>47</v>
      </c>
      <c r="C23" s="3"/>
      <c r="D23" s="3"/>
      <c r="E23" s="3"/>
      <c r="F23" s="3"/>
      <c r="G23" s="4"/>
    </row>
    <row r="24" spans="2:7" x14ac:dyDescent="0.3">
      <c r="B24" s="3"/>
      <c r="C24" s="2" t="s">
        <v>15</v>
      </c>
      <c r="D24" s="3"/>
      <c r="E24" s="3"/>
      <c r="F24" s="3"/>
      <c r="G24" s="4">
        <v>2</v>
      </c>
    </row>
    <row r="25" spans="2:7" x14ac:dyDescent="0.3">
      <c r="B25" s="3"/>
      <c r="C25" s="3" t="s">
        <v>16</v>
      </c>
      <c r="D25" s="3"/>
      <c r="E25" s="3"/>
      <c r="F25" s="3"/>
      <c r="G25" s="4">
        <v>2</v>
      </c>
    </row>
    <row r="26" spans="2:7" x14ac:dyDescent="0.3">
      <c r="B26" s="3"/>
      <c r="C26" s="3" t="s">
        <v>17</v>
      </c>
      <c r="D26" s="3"/>
      <c r="E26" s="3"/>
      <c r="F26" s="3"/>
      <c r="G26" s="65"/>
    </row>
    <row r="27" spans="2:7" x14ac:dyDescent="0.3">
      <c r="B27" s="3"/>
      <c r="C27" s="3" t="s">
        <v>18</v>
      </c>
      <c r="D27" s="3"/>
      <c r="E27" s="3"/>
      <c r="F27" s="3"/>
      <c r="G27" s="65"/>
    </row>
    <row r="28" spans="2:7" x14ac:dyDescent="0.3">
      <c r="B28" s="3"/>
      <c r="C28" s="8" t="s">
        <v>19</v>
      </c>
      <c r="D28" s="3"/>
      <c r="E28" s="3"/>
      <c r="F28" s="3"/>
      <c r="G28" s="4">
        <v>5000</v>
      </c>
    </row>
    <row r="29" spans="2:7" x14ac:dyDescent="0.3">
      <c r="B29" s="9"/>
      <c r="C29" s="9"/>
      <c r="D29" s="9"/>
      <c r="E29" s="10" t="s">
        <v>2</v>
      </c>
      <c r="F29" s="9"/>
      <c r="G29" s="4">
        <f>((G24*G26)+(G25*G27))/G28</f>
        <v>0</v>
      </c>
    </row>
    <row r="30" spans="2:7" x14ac:dyDescent="0.3">
      <c r="B30" s="6" t="s">
        <v>48</v>
      </c>
      <c r="C30" s="3"/>
      <c r="D30" s="3"/>
      <c r="E30" s="3"/>
      <c r="F30" s="3"/>
      <c r="G30" s="4"/>
    </row>
    <row r="31" spans="2:7" x14ac:dyDescent="0.3">
      <c r="B31" s="3"/>
      <c r="C31" s="3" t="s">
        <v>21</v>
      </c>
      <c r="D31" s="3"/>
      <c r="E31" s="3"/>
      <c r="F31" s="3"/>
      <c r="G31" s="4">
        <v>2</v>
      </c>
    </row>
    <row r="32" spans="2:7" x14ac:dyDescent="0.3">
      <c r="B32" s="3"/>
      <c r="C32" s="2" t="s">
        <v>22</v>
      </c>
      <c r="D32" s="3"/>
      <c r="E32" s="3"/>
      <c r="F32" s="3"/>
      <c r="G32" s="65"/>
    </row>
    <row r="33" spans="2:7" x14ac:dyDescent="0.3">
      <c r="B33" s="3"/>
      <c r="C33" s="3" t="s">
        <v>23</v>
      </c>
      <c r="D33" s="3"/>
      <c r="E33" s="3"/>
      <c r="F33" s="3"/>
      <c r="G33" s="4">
        <v>5000</v>
      </c>
    </row>
    <row r="34" spans="2:7" x14ac:dyDescent="0.3">
      <c r="B34" s="9"/>
      <c r="C34" s="9"/>
      <c r="D34" s="9"/>
      <c r="E34" s="10" t="s">
        <v>14</v>
      </c>
      <c r="F34" s="9"/>
      <c r="G34" s="4">
        <f>G31*G32/G33</f>
        <v>0</v>
      </c>
    </row>
    <row r="35" spans="2:7" x14ac:dyDescent="0.3">
      <c r="B35" s="3"/>
      <c r="C35" s="3"/>
      <c r="D35" s="3"/>
      <c r="E35" s="3"/>
      <c r="F35" s="3"/>
      <c r="G35" s="4"/>
    </row>
    <row r="36" spans="2:7" x14ac:dyDescent="0.3">
      <c r="B36" s="11" t="s">
        <v>49</v>
      </c>
      <c r="C36" s="12"/>
      <c r="D36" s="12"/>
      <c r="E36" s="13"/>
      <c r="F36" s="12"/>
      <c r="G36" s="4"/>
    </row>
    <row r="37" spans="2:7" x14ac:dyDescent="0.3">
      <c r="B37" s="3"/>
      <c r="C37" s="3" t="s">
        <v>25</v>
      </c>
      <c r="D37" s="3"/>
      <c r="E37" s="3"/>
      <c r="F37" s="3"/>
      <c r="G37" s="4">
        <v>12</v>
      </c>
    </row>
    <row r="38" spans="2:7" x14ac:dyDescent="0.3">
      <c r="B38" s="12"/>
      <c r="C38" s="12" t="s">
        <v>26</v>
      </c>
      <c r="D38" s="12"/>
      <c r="E38" s="3"/>
      <c r="F38" s="12"/>
      <c r="G38" s="4">
        <v>730</v>
      </c>
    </row>
    <row r="39" spans="2:7" x14ac:dyDescent="0.3">
      <c r="B39" s="12"/>
      <c r="C39" s="12" t="s">
        <v>36</v>
      </c>
      <c r="D39" s="12"/>
      <c r="E39" s="3"/>
      <c r="F39" s="12"/>
      <c r="G39" s="4">
        <v>8</v>
      </c>
    </row>
    <row r="40" spans="2:7" x14ac:dyDescent="0.3">
      <c r="B40" s="9"/>
      <c r="C40" s="9"/>
      <c r="D40" s="9"/>
      <c r="E40" s="10" t="s">
        <v>14</v>
      </c>
      <c r="F40" s="9"/>
      <c r="G40" s="4">
        <f>G36/G37/G38/G39</f>
        <v>0</v>
      </c>
    </row>
    <row r="41" spans="2:7" x14ac:dyDescent="0.3">
      <c r="B41" s="9"/>
      <c r="C41" s="9"/>
      <c r="D41" s="9"/>
      <c r="E41" s="10"/>
      <c r="F41" s="9"/>
      <c r="G41" s="4"/>
    </row>
    <row r="42" spans="2:7" x14ac:dyDescent="0.3">
      <c r="B42" s="6" t="s">
        <v>78</v>
      </c>
      <c r="C42" s="3"/>
      <c r="D42" s="3"/>
      <c r="E42" s="3"/>
      <c r="F42" s="3"/>
      <c r="G42" s="4"/>
    </row>
    <row r="43" spans="2:7" x14ac:dyDescent="0.3">
      <c r="B43" s="3"/>
      <c r="C43" s="2" t="s">
        <v>82</v>
      </c>
      <c r="D43" s="3"/>
      <c r="E43" s="3"/>
      <c r="F43" s="3"/>
      <c r="G43" s="65"/>
    </row>
    <row r="44" spans="2:7" x14ac:dyDescent="0.3">
      <c r="B44" s="3"/>
      <c r="C44" s="2" t="s">
        <v>80</v>
      </c>
      <c r="D44" s="3"/>
      <c r="E44" s="3"/>
      <c r="F44" s="3"/>
      <c r="G44" s="4"/>
    </row>
    <row r="45" spans="2:7" x14ac:dyDescent="0.3">
      <c r="B45" s="3"/>
      <c r="C45" s="2" t="s">
        <v>81</v>
      </c>
      <c r="D45" s="3"/>
      <c r="E45" s="3"/>
      <c r="F45" s="3"/>
      <c r="G45" s="65"/>
    </row>
    <row r="46" spans="2:7" x14ac:dyDescent="0.3">
      <c r="B46" s="3"/>
      <c r="C46" s="2"/>
      <c r="D46" s="3"/>
      <c r="E46" s="3"/>
      <c r="F46" s="3"/>
      <c r="G46" s="4"/>
    </row>
    <row r="47" spans="2:7" x14ac:dyDescent="0.3">
      <c r="B47" s="3"/>
      <c r="C47" s="3" t="s">
        <v>140</v>
      </c>
      <c r="D47" s="3"/>
      <c r="E47" s="3"/>
      <c r="F47" s="3"/>
      <c r="G47" s="4">
        <v>8760</v>
      </c>
    </row>
    <row r="48" spans="2:7" x14ac:dyDescent="0.3">
      <c r="B48" s="9"/>
      <c r="C48" s="9"/>
      <c r="D48" s="9"/>
      <c r="E48" s="10" t="s">
        <v>14</v>
      </c>
      <c r="F48" s="9"/>
      <c r="G48" s="4">
        <f>(G43+G44+G45)/G47</f>
        <v>0</v>
      </c>
    </row>
    <row r="49" spans="1:9" x14ac:dyDescent="0.3">
      <c r="B49" s="3"/>
      <c r="C49" s="3"/>
      <c r="D49" s="3"/>
      <c r="E49" s="3"/>
      <c r="F49" s="3"/>
      <c r="G49" s="4"/>
    </row>
    <row r="50" spans="1:9" x14ac:dyDescent="0.3">
      <c r="B50" s="6"/>
      <c r="C50" s="15" t="s">
        <v>27</v>
      </c>
      <c r="D50" s="3"/>
      <c r="E50" s="3"/>
      <c r="F50" s="3"/>
      <c r="G50" s="16">
        <f>G40+G34+G29+G22+G17+G9+G48</f>
        <v>0</v>
      </c>
    </row>
    <row r="51" spans="1:9" x14ac:dyDescent="0.3">
      <c r="B51" s="3"/>
      <c r="C51" s="3" t="s">
        <v>141</v>
      </c>
      <c r="D51" s="77"/>
      <c r="E51" s="19"/>
      <c r="F51" s="19"/>
      <c r="G51" s="18">
        <f>G50*D51%</f>
        <v>0</v>
      </c>
    </row>
    <row r="52" spans="1:9" x14ac:dyDescent="0.3">
      <c r="B52" s="3"/>
      <c r="C52" s="3" t="s">
        <v>142</v>
      </c>
      <c r="D52" s="77"/>
      <c r="E52" s="19"/>
      <c r="F52" s="19"/>
      <c r="G52" s="18">
        <f>(G50+G51)*D52%</f>
        <v>0</v>
      </c>
    </row>
    <row r="53" spans="1:9" x14ac:dyDescent="0.3">
      <c r="B53" s="3"/>
      <c r="C53" s="19"/>
      <c r="D53" s="19"/>
      <c r="E53" s="19"/>
      <c r="F53" s="19"/>
      <c r="G53" s="18"/>
    </row>
    <row r="54" spans="1:9" x14ac:dyDescent="0.3">
      <c r="B54" s="3"/>
      <c r="C54" s="19" t="s">
        <v>79</v>
      </c>
      <c r="D54" s="19"/>
      <c r="E54" s="19"/>
      <c r="F54" s="19"/>
      <c r="G54" s="18">
        <f>G50+G51+G52</f>
        <v>0</v>
      </c>
    </row>
    <row r="55" spans="1:9" ht="15" customHeight="1" x14ac:dyDescent="0.3">
      <c r="B55" s="79" t="s">
        <v>138</v>
      </c>
      <c r="C55" s="79"/>
      <c r="D55" s="79"/>
      <c r="E55" s="79"/>
      <c r="F55" s="79"/>
      <c r="G55" s="79"/>
      <c r="H55" s="79"/>
      <c r="I55" s="79"/>
    </row>
    <row r="56" spans="1:9" ht="15" customHeight="1" x14ac:dyDescent="0.3">
      <c r="B56" s="79"/>
      <c r="C56" s="79"/>
      <c r="D56" s="79"/>
      <c r="E56" s="79"/>
      <c r="F56" s="79"/>
      <c r="G56" s="79"/>
      <c r="H56" s="79"/>
      <c r="I56" s="79"/>
    </row>
    <row r="57" spans="1:9" ht="15.6" x14ac:dyDescent="0.3">
      <c r="A57" s="55"/>
      <c r="B57" s="57"/>
      <c r="C57" s="57"/>
      <c r="D57" s="58"/>
      <c r="E57" s="55"/>
      <c r="F57" s="55"/>
      <c r="G57" s="59"/>
    </row>
    <row r="58" spans="1:9" ht="15.6" x14ac:dyDescent="0.3">
      <c r="A58" s="55"/>
      <c r="B58" s="57"/>
      <c r="C58" s="57"/>
      <c r="D58" s="59"/>
      <c r="E58" s="55"/>
      <c r="F58" s="59"/>
      <c r="G58" s="59"/>
    </row>
    <row r="59" spans="1:9" ht="15.6" x14ac:dyDescent="0.3">
      <c r="A59" s="61"/>
      <c r="B59" s="60"/>
      <c r="C59" s="55"/>
      <c r="D59" s="58"/>
      <c r="E59" s="56"/>
      <c r="F59" s="55"/>
      <c r="G59" s="55"/>
    </row>
    <row r="60" spans="1:9" ht="15.6" x14ac:dyDescent="0.3">
      <c r="A60" s="61"/>
      <c r="B60" s="60"/>
      <c r="C60" s="55"/>
      <c r="D60" s="60"/>
      <c r="E60" s="55"/>
      <c r="F60" s="60"/>
      <c r="G60" s="62"/>
    </row>
  </sheetData>
  <mergeCells count="1">
    <mergeCell ref="B55:I56"/>
  </mergeCells>
  <pageMargins left="0.7" right="0.7" top="0.75" bottom="0.75" header="0.3" footer="0.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J61"/>
  <sheetViews>
    <sheetView view="pageBreakPreview" topLeftCell="A2" zoomScaleNormal="100" zoomScaleSheetLayoutView="100" workbookViewId="0">
      <selection activeCell="G53" sqref="G53"/>
    </sheetView>
  </sheetViews>
  <sheetFormatPr defaultRowHeight="14.4" x14ac:dyDescent="0.3"/>
  <cols>
    <col min="2" max="2" width="15.109375" customWidth="1"/>
    <col min="3" max="3" width="12" customWidth="1"/>
    <col min="4" max="4" width="10.88671875" customWidth="1"/>
    <col min="7" max="7" width="18.5546875" style="20" customWidth="1"/>
    <col min="9" max="9" width="8.5546875" customWidth="1"/>
    <col min="10" max="10" width="9.109375" hidden="1" customWidth="1"/>
  </cols>
  <sheetData>
    <row r="2" spans="2:7" x14ac:dyDescent="0.3">
      <c r="B2" s="6" t="s">
        <v>0</v>
      </c>
      <c r="C2" s="3"/>
      <c r="D2" s="3"/>
      <c r="E2" s="3"/>
      <c r="F2" s="3"/>
      <c r="G2" s="21" t="s">
        <v>28</v>
      </c>
    </row>
    <row r="3" spans="2:7" x14ac:dyDescent="0.3">
      <c r="B3" s="22"/>
      <c r="C3" s="22"/>
      <c r="D3" s="22"/>
      <c r="E3" s="22"/>
      <c r="F3" s="22"/>
      <c r="G3" s="23"/>
    </row>
    <row r="4" spans="2:7" x14ac:dyDescent="0.3">
      <c r="B4" s="24" t="s">
        <v>50</v>
      </c>
      <c r="C4" s="25"/>
      <c r="D4" s="24"/>
      <c r="E4" s="25"/>
      <c r="F4" s="25"/>
      <c r="G4" s="73"/>
    </row>
    <row r="5" spans="2:7" x14ac:dyDescent="0.3">
      <c r="B5" s="12"/>
      <c r="C5" s="26" t="s">
        <v>1</v>
      </c>
      <c r="D5" s="12"/>
      <c r="E5" s="12"/>
      <c r="F5" s="12"/>
      <c r="G5" s="65"/>
    </row>
    <row r="6" spans="2:7" hidden="1" x14ac:dyDescent="0.3">
      <c r="B6" s="6" t="s">
        <v>44</v>
      </c>
      <c r="C6" s="3"/>
      <c r="D6" s="3"/>
      <c r="E6" s="3"/>
      <c r="F6" s="3"/>
      <c r="G6" s="4"/>
    </row>
    <row r="7" spans="2:7" hidden="1" x14ac:dyDescent="0.3">
      <c r="B7" s="3"/>
      <c r="C7" s="2" t="s">
        <v>3</v>
      </c>
      <c r="D7" s="3"/>
      <c r="E7" s="3"/>
      <c r="F7" s="3"/>
      <c r="G7" s="4">
        <v>0</v>
      </c>
    </row>
    <row r="8" spans="2:7" hidden="1" x14ac:dyDescent="0.3">
      <c r="B8" s="3"/>
      <c r="C8" s="2" t="s">
        <v>5</v>
      </c>
      <c r="D8" s="3"/>
      <c r="E8" s="3"/>
      <c r="F8" s="3"/>
      <c r="G8" s="4">
        <v>25</v>
      </c>
    </row>
    <row r="9" spans="2:7" hidden="1" x14ac:dyDescent="0.3">
      <c r="B9" s="3"/>
      <c r="C9" s="3"/>
      <c r="D9" s="3"/>
      <c r="E9" s="6" t="s">
        <v>2</v>
      </c>
      <c r="F9" s="3"/>
      <c r="G9" s="4">
        <f>G8*G7</f>
        <v>0</v>
      </c>
    </row>
    <row r="10" spans="2:7" hidden="1" x14ac:dyDescent="0.3">
      <c r="B10" s="6" t="s">
        <v>45</v>
      </c>
      <c r="C10" s="3"/>
      <c r="D10" s="3"/>
      <c r="E10" s="3"/>
      <c r="F10" s="3"/>
      <c r="G10" s="4"/>
    </row>
    <row r="11" spans="2:7" hidden="1" x14ac:dyDescent="0.3">
      <c r="B11" s="3" t="s">
        <v>30</v>
      </c>
      <c r="C11" s="2" t="s">
        <v>6</v>
      </c>
      <c r="D11" s="3"/>
      <c r="E11" s="3"/>
      <c r="F11" s="3"/>
      <c r="G11" s="4">
        <f>0.1*100</f>
        <v>10</v>
      </c>
    </row>
    <row r="12" spans="2:7" hidden="1" x14ac:dyDescent="0.3">
      <c r="B12" s="3" t="s">
        <v>31</v>
      </c>
      <c r="C12" s="2" t="s">
        <v>29</v>
      </c>
      <c r="D12" s="3"/>
      <c r="E12" s="3"/>
      <c r="F12" s="3"/>
      <c r="G12" s="4">
        <v>20</v>
      </c>
    </row>
    <row r="13" spans="2:7" hidden="1" x14ac:dyDescent="0.3">
      <c r="B13" s="3" t="s">
        <v>32</v>
      </c>
      <c r="C13" s="2" t="s">
        <v>7</v>
      </c>
      <c r="D13" s="3"/>
      <c r="E13" s="3"/>
      <c r="F13" s="3"/>
      <c r="G13" s="4">
        <v>20</v>
      </c>
    </row>
    <row r="14" spans="2:7" hidden="1" x14ac:dyDescent="0.3">
      <c r="B14" s="3"/>
      <c r="C14" s="2" t="s">
        <v>8</v>
      </c>
      <c r="D14" s="3"/>
      <c r="E14" s="3"/>
      <c r="F14" s="3"/>
      <c r="G14" s="4">
        <v>0</v>
      </c>
    </row>
    <row r="15" spans="2:7" hidden="1" x14ac:dyDescent="0.3">
      <c r="B15" s="3"/>
      <c r="C15" s="2" t="s">
        <v>9</v>
      </c>
      <c r="D15" s="3"/>
      <c r="E15" s="3"/>
      <c r="F15" s="3"/>
      <c r="G15" s="4">
        <v>0</v>
      </c>
    </row>
    <row r="16" spans="2:7" hidden="1" x14ac:dyDescent="0.3">
      <c r="B16" s="3"/>
      <c r="C16" s="2" t="s">
        <v>10</v>
      </c>
      <c r="D16" s="3"/>
      <c r="E16" s="3"/>
      <c r="F16" s="3"/>
      <c r="G16" s="27">
        <v>0</v>
      </c>
    </row>
    <row r="17" spans="2:7" hidden="1" x14ac:dyDescent="0.3">
      <c r="B17" s="3"/>
      <c r="C17" s="3"/>
      <c r="D17" s="3"/>
      <c r="E17" s="6" t="s">
        <v>2</v>
      </c>
      <c r="F17" s="3"/>
      <c r="G17" s="4">
        <f>(G13*G16+G11*G14+G12*G15)/100</f>
        <v>0</v>
      </c>
    </row>
    <row r="18" spans="2:7" x14ac:dyDescent="0.3">
      <c r="B18" s="6" t="s">
        <v>46</v>
      </c>
      <c r="C18" s="3"/>
      <c r="D18" s="3"/>
      <c r="E18" s="3"/>
      <c r="F18" s="3"/>
      <c r="G18" s="4"/>
    </row>
    <row r="19" spans="2:7" x14ac:dyDescent="0.3">
      <c r="B19" s="3"/>
      <c r="C19" s="3" t="s">
        <v>11</v>
      </c>
      <c r="D19" s="3"/>
      <c r="E19" s="3"/>
      <c r="F19" s="3"/>
      <c r="G19" s="4">
        <v>1</v>
      </c>
    </row>
    <row r="20" spans="2:7" x14ac:dyDescent="0.3">
      <c r="B20" s="3"/>
      <c r="C20" s="2" t="s">
        <v>12</v>
      </c>
      <c r="D20" s="3"/>
      <c r="E20" s="3"/>
      <c r="F20" s="3"/>
      <c r="G20" s="67"/>
    </row>
    <row r="21" spans="2:7" x14ac:dyDescent="0.3">
      <c r="B21" s="3"/>
      <c r="C21" s="8" t="s">
        <v>13</v>
      </c>
      <c r="D21" s="3"/>
      <c r="E21" s="3"/>
      <c r="F21" s="3"/>
      <c r="G21" s="4">
        <v>2.25</v>
      </c>
    </row>
    <row r="22" spans="2:7" x14ac:dyDescent="0.3">
      <c r="B22" s="3"/>
      <c r="C22" s="3"/>
      <c r="D22" s="3"/>
      <c r="E22" s="6" t="s">
        <v>14</v>
      </c>
      <c r="F22" s="3"/>
      <c r="G22" s="4">
        <f>(G19*G20)+G20*G21%</f>
        <v>0</v>
      </c>
    </row>
    <row r="23" spans="2:7" hidden="1" x14ac:dyDescent="0.3">
      <c r="B23" s="6" t="s">
        <v>47</v>
      </c>
      <c r="C23" s="3"/>
      <c r="D23" s="3"/>
      <c r="E23" s="3"/>
      <c r="F23" s="3"/>
      <c r="G23" s="4"/>
    </row>
    <row r="24" spans="2:7" hidden="1" x14ac:dyDescent="0.3">
      <c r="B24" s="3"/>
      <c r="C24" s="2" t="s">
        <v>15</v>
      </c>
      <c r="D24" s="3"/>
      <c r="E24" s="3"/>
      <c r="F24" s="3"/>
      <c r="G24" s="4">
        <v>2</v>
      </c>
    </row>
    <row r="25" spans="2:7" hidden="1" x14ac:dyDescent="0.3">
      <c r="B25" s="3"/>
      <c r="C25" s="3" t="s">
        <v>16</v>
      </c>
      <c r="D25" s="3"/>
      <c r="E25" s="3"/>
      <c r="F25" s="3"/>
      <c r="G25" s="4">
        <v>2</v>
      </c>
    </row>
    <row r="26" spans="2:7" hidden="1" x14ac:dyDescent="0.3">
      <c r="B26" s="3"/>
      <c r="C26" s="3" t="s">
        <v>17</v>
      </c>
      <c r="D26" s="3"/>
      <c r="E26" s="3"/>
      <c r="F26" s="3"/>
      <c r="G26" s="4">
        <v>0</v>
      </c>
    </row>
    <row r="27" spans="2:7" hidden="1" x14ac:dyDescent="0.3">
      <c r="B27" s="3"/>
      <c r="C27" s="3" t="s">
        <v>18</v>
      </c>
      <c r="D27" s="3"/>
      <c r="E27" s="3"/>
      <c r="F27" s="3"/>
      <c r="G27" s="4">
        <v>0</v>
      </c>
    </row>
    <row r="28" spans="2:7" hidden="1" x14ac:dyDescent="0.3">
      <c r="B28" s="3"/>
      <c r="C28" s="8" t="s">
        <v>19</v>
      </c>
      <c r="D28" s="3"/>
      <c r="E28" s="3"/>
      <c r="F28" s="3"/>
      <c r="G28" s="4">
        <v>5000</v>
      </c>
    </row>
    <row r="29" spans="2:7" hidden="1" x14ac:dyDescent="0.3">
      <c r="B29" s="9"/>
      <c r="C29" s="9"/>
      <c r="D29" s="9"/>
      <c r="E29" s="10" t="s">
        <v>2</v>
      </c>
      <c r="F29" s="9"/>
      <c r="G29" s="4">
        <f>((G24*G26)+(G25*G27))/G28</f>
        <v>0</v>
      </c>
    </row>
    <row r="30" spans="2:7" hidden="1" x14ac:dyDescent="0.3">
      <c r="B30" s="6" t="s">
        <v>48</v>
      </c>
      <c r="C30" s="3"/>
      <c r="D30" s="3"/>
      <c r="E30" s="3"/>
      <c r="F30" s="3"/>
      <c r="G30" s="4"/>
    </row>
    <row r="31" spans="2:7" hidden="1" x14ac:dyDescent="0.3">
      <c r="B31" s="3"/>
      <c r="C31" s="3" t="s">
        <v>21</v>
      </c>
      <c r="D31" s="3"/>
      <c r="E31" s="3"/>
      <c r="F31" s="3"/>
      <c r="G31" s="4">
        <v>2</v>
      </c>
    </row>
    <row r="32" spans="2:7" hidden="1" x14ac:dyDescent="0.3">
      <c r="B32" s="3"/>
      <c r="C32" s="2" t="s">
        <v>22</v>
      </c>
      <c r="D32" s="3"/>
      <c r="E32" s="3"/>
      <c r="F32" s="3"/>
      <c r="G32" s="4">
        <v>0</v>
      </c>
    </row>
    <row r="33" spans="2:7" hidden="1" x14ac:dyDescent="0.3">
      <c r="B33" s="3"/>
      <c r="C33" s="3" t="s">
        <v>23</v>
      </c>
      <c r="D33" s="3"/>
      <c r="E33" s="3"/>
      <c r="F33" s="3"/>
      <c r="G33" s="4">
        <v>5000</v>
      </c>
    </row>
    <row r="34" spans="2:7" hidden="1" x14ac:dyDescent="0.3">
      <c r="B34" s="9"/>
      <c r="C34" s="9"/>
      <c r="D34" s="9"/>
      <c r="E34" s="10" t="s">
        <v>14</v>
      </c>
      <c r="F34" s="9"/>
      <c r="G34" s="4">
        <f>G31*G32/G33</f>
        <v>0</v>
      </c>
    </row>
    <row r="35" spans="2:7" x14ac:dyDescent="0.3">
      <c r="B35" s="3"/>
      <c r="C35" s="3"/>
      <c r="D35" s="3"/>
      <c r="E35" s="3"/>
      <c r="F35" s="3"/>
      <c r="G35" s="4"/>
    </row>
    <row r="36" spans="2:7" x14ac:dyDescent="0.3">
      <c r="B36" s="11" t="s">
        <v>49</v>
      </c>
      <c r="C36" s="12"/>
      <c r="D36" s="12"/>
      <c r="E36" s="13"/>
      <c r="F36" s="12"/>
      <c r="G36" s="4">
        <f>G5*1000</f>
        <v>0</v>
      </c>
    </row>
    <row r="37" spans="2:7" x14ac:dyDescent="0.3">
      <c r="B37" s="3"/>
      <c r="C37" s="3" t="s">
        <v>25</v>
      </c>
      <c r="D37" s="3"/>
      <c r="E37" s="3"/>
      <c r="F37" s="3"/>
      <c r="G37" s="4">
        <v>12</v>
      </c>
    </row>
    <row r="38" spans="2:7" x14ac:dyDescent="0.3">
      <c r="B38" s="12"/>
      <c r="C38" s="12" t="s">
        <v>26</v>
      </c>
      <c r="D38" s="12"/>
      <c r="E38" s="3"/>
      <c r="F38" s="12"/>
      <c r="G38" s="4">
        <v>730</v>
      </c>
    </row>
    <row r="39" spans="2:7" x14ac:dyDescent="0.3">
      <c r="B39" s="12"/>
      <c r="C39" s="12" t="s">
        <v>36</v>
      </c>
      <c r="D39" s="12"/>
      <c r="E39" s="3"/>
      <c r="F39" s="12"/>
      <c r="G39" s="4">
        <v>8</v>
      </c>
    </row>
    <row r="40" spans="2:7" x14ac:dyDescent="0.3">
      <c r="B40" s="9"/>
      <c r="C40" s="9"/>
      <c r="D40" s="9"/>
      <c r="E40" s="10" t="s">
        <v>14</v>
      </c>
      <c r="F40" s="9"/>
      <c r="G40" s="4">
        <f>G36/G37/G38/G39</f>
        <v>0</v>
      </c>
    </row>
    <row r="41" spans="2:7" x14ac:dyDescent="0.3">
      <c r="B41" s="9"/>
      <c r="C41" s="9"/>
      <c r="D41" s="9"/>
      <c r="E41" s="10"/>
      <c r="F41" s="9"/>
      <c r="G41" s="4"/>
    </row>
    <row r="42" spans="2:7" x14ac:dyDescent="0.3">
      <c r="B42" s="6" t="s">
        <v>78</v>
      </c>
      <c r="C42" s="3"/>
      <c r="D42" s="3"/>
      <c r="E42" s="3"/>
      <c r="F42" s="3"/>
      <c r="G42" s="4"/>
    </row>
    <row r="43" spans="2:7" x14ac:dyDescent="0.3">
      <c r="B43" s="3"/>
      <c r="C43" s="2" t="s">
        <v>82</v>
      </c>
      <c r="D43" s="3"/>
      <c r="E43" s="3"/>
      <c r="F43" s="3"/>
      <c r="G43" s="65"/>
    </row>
    <row r="44" spans="2:7" x14ac:dyDescent="0.3">
      <c r="B44" s="3"/>
      <c r="C44" s="2" t="s">
        <v>80</v>
      </c>
      <c r="D44" s="3"/>
      <c r="E44" s="3"/>
      <c r="F44" s="3"/>
      <c r="G44" s="4"/>
    </row>
    <row r="45" spans="2:7" x14ac:dyDescent="0.3">
      <c r="B45" s="3"/>
      <c r="C45" s="2" t="s">
        <v>81</v>
      </c>
      <c r="D45" s="3"/>
      <c r="E45" s="3"/>
      <c r="F45" s="3"/>
      <c r="G45" s="65"/>
    </row>
    <row r="46" spans="2:7" x14ac:dyDescent="0.3">
      <c r="B46" s="3"/>
      <c r="C46" s="2"/>
      <c r="D46" s="3"/>
      <c r="E46" s="3"/>
      <c r="F46" s="3"/>
      <c r="G46" s="4"/>
    </row>
    <row r="47" spans="2:7" x14ac:dyDescent="0.3">
      <c r="B47" s="3"/>
      <c r="C47" s="3" t="s">
        <v>83</v>
      </c>
      <c r="D47" s="3"/>
      <c r="E47" s="3"/>
      <c r="F47" s="3"/>
      <c r="G47" s="4">
        <v>8760</v>
      </c>
    </row>
    <row r="48" spans="2:7" x14ac:dyDescent="0.3">
      <c r="B48" s="9"/>
      <c r="C48" s="9"/>
      <c r="D48" s="9"/>
      <c r="E48" s="10" t="s">
        <v>14</v>
      </c>
      <c r="F48" s="9"/>
      <c r="G48" s="4">
        <f>(G43+G44+G45)/G47</f>
        <v>0</v>
      </c>
    </row>
    <row r="49" spans="1:9" x14ac:dyDescent="0.3">
      <c r="B49" s="3"/>
      <c r="C49" s="3"/>
      <c r="D49" s="3"/>
      <c r="E49" s="3"/>
      <c r="F49" s="3"/>
      <c r="G49" s="4"/>
    </row>
    <row r="50" spans="1:9" x14ac:dyDescent="0.3">
      <c r="B50" s="6"/>
      <c r="C50" s="15" t="s">
        <v>27</v>
      </c>
      <c r="D50" s="3"/>
      <c r="E50" s="3"/>
      <c r="F50" s="3"/>
      <c r="G50" s="16">
        <f>G40+G34+G29+G22+G17+G9+G48</f>
        <v>0</v>
      </c>
    </row>
    <row r="51" spans="1:9" x14ac:dyDescent="0.3">
      <c r="B51" s="3"/>
      <c r="C51" s="3" t="s">
        <v>141</v>
      </c>
      <c r="D51" s="77"/>
      <c r="E51" s="19"/>
      <c r="F51" s="19"/>
      <c r="G51" s="18">
        <f>G50*D51%</f>
        <v>0</v>
      </c>
    </row>
    <row r="52" spans="1:9" x14ac:dyDescent="0.3">
      <c r="B52" s="3"/>
      <c r="C52" s="3" t="s">
        <v>142</v>
      </c>
      <c r="D52" s="77"/>
      <c r="E52" s="19"/>
      <c r="F52" s="19"/>
      <c r="G52" s="18">
        <f>(G50+G51)*D52%</f>
        <v>0</v>
      </c>
    </row>
    <row r="53" spans="1:9" x14ac:dyDescent="0.3">
      <c r="B53" s="3"/>
      <c r="C53" s="19"/>
      <c r="D53" s="19"/>
      <c r="E53" s="19"/>
      <c r="F53" s="19"/>
      <c r="G53" s="18"/>
    </row>
    <row r="54" spans="1:9" x14ac:dyDescent="0.3">
      <c r="B54" s="3"/>
      <c r="C54" s="19" t="s">
        <v>79</v>
      </c>
      <c r="D54" s="19"/>
      <c r="E54" s="19"/>
      <c r="F54" s="19"/>
      <c r="G54" s="18">
        <f>G50+G51+G52</f>
        <v>0</v>
      </c>
    </row>
    <row r="55" spans="1:9" x14ac:dyDescent="0.3">
      <c r="B55" s="74"/>
      <c r="C55" s="75"/>
      <c r="D55" s="75"/>
      <c r="E55" s="75"/>
      <c r="F55" s="75"/>
      <c r="G55" s="76"/>
    </row>
    <row r="56" spans="1:9" ht="15" customHeight="1" x14ac:dyDescent="0.3">
      <c r="B56" s="79" t="s">
        <v>138</v>
      </c>
      <c r="C56" s="79"/>
      <c r="D56" s="79"/>
      <c r="E56" s="79"/>
      <c r="F56" s="79"/>
      <c r="G56" s="79"/>
      <c r="H56" s="79"/>
      <c r="I56" s="79"/>
    </row>
    <row r="57" spans="1:9" ht="15" customHeight="1" x14ac:dyDescent="0.3">
      <c r="B57" s="79"/>
      <c r="C57" s="79"/>
      <c r="D57" s="79"/>
      <c r="E57" s="79"/>
      <c r="F57" s="79"/>
      <c r="G57" s="79"/>
      <c r="H57" s="79"/>
      <c r="I57" s="79"/>
    </row>
    <row r="58" spans="1:9" ht="15.6" x14ac:dyDescent="0.3">
      <c r="A58" s="55"/>
      <c r="B58" s="57"/>
      <c r="C58" s="57"/>
      <c r="D58" s="58"/>
      <c r="E58" s="55"/>
      <c r="F58" s="55"/>
      <c r="G58" s="59"/>
    </row>
    <row r="59" spans="1:9" ht="15.6" x14ac:dyDescent="0.3">
      <c r="A59" s="55"/>
      <c r="B59" s="57"/>
      <c r="C59" s="57"/>
      <c r="D59" s="59"/>
      <c r="E59" s="55"/>
      <c r="F59" s="59"/>
      <c r="G59" s="59"/>
    </row>
    <row r="60" spans="1:9" ht="15.6" x14ac:dyDescent="0.3">
      <c r="A60" s="61"/>
      <c r="B60" s="60"/>
      <c r="C60" s="55"/>
      <c r="D60" s="58"/>
      <c r="E60" s="56"/>
      <c r="F60" s="55"/>
      <c r="G60" s="55"/>
    </row>
    <row r="61" spans="1:9" ht="15.6" x14ac:dyDescent="0.3">
      <c r="A61" s="61"/>
      <c r="B61" s="60"/>
      <c r="C61" s="55"/>
      <c r="D61" s="60"/>
      <c r="E61" s="55"/>
      <c r="F61" s="60"/>
      <c r="G61" s="62"/>
    </row>
  </sheetData>
  <mergeCells count="1">
    <mergeCell ref="B56:I57"/>
  </mergeCells>
  <pageMargins left="0.7" right="0.7" top="0.75" bottom="0.75" header="0.3" footer="0.3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I62"/>
  <sheetViews>
    <sheetView view="pageBreakPreview" topLeftCell="A46" zoomScaleNormal="100" zoomScaleSheetLayoutView="100" workbookViewId="0">
      <selection activeCell="G55" sqref="G55"/>
    </sheetView>
  </sheetViews>
  <sheetFormatPr defaultRowHeight="14.4" x14ac:dyDescent="0.3"/>
  <cols>
    <col min="2" max="2" width="15.109375" customWidth="1"/>
    <col min="3" max="3" width="9.5546875" customWidth="1"/>
    <col min="4" max="5" width="10.5546875" customWidth="1"/>
    <col min="7" max="7" width="18.5546875" style="20" customWidth="1"/>
  </cols>
  <sheetData>
    <row r="2" spans="2:7" x14ac:dyDescent="0.3">
      <c r="B2" s="6" t="s">
        <v>0</v>
      </c>
      <c r="C2" s="3"/>
      <c r="D2" s="3"/>
      <c r="E2" s="3"/>
      <c r="F2" s="3"/>
      <c r="G2" s="21" t="s">
        <v>33</v>
      </c>
    </row>
    <row r="3" spans="2:7" x14ac:dyDescent="0.3">
      <c r="B3" s="22"/>
      <c r="C3" s="22"/>
      <c r="D3" s="22"/>
      <c r="E3" s="22"/>
      <c r="F3" s="22"/>
      <c r="G3" s="23"/>
    </row>
    <row r="4" spans="2:7" x14ac:dyDescent="0.3">
      <c r="B4" s="24" t="s">
        <v>50</v>
      </c>
      <c r="C4" s="25"/>
      <c r="D4" s="24"/>
      <c r="E4" s="25"/>
      <c r="F4" s="25"/>
      <c r="G4" s="4"/>
    </row>
    <row r="5" spans="2:7" x14ac:dyDescent="0.3">
      <c r="B5" s="12"/>
      <c r="C5" s="26" t="s">
        <v>1</v>
      </c>
      <c r="D5" s="12"/>
      <c r="E5" s="12"/>
      <c r="F5" s="12"/>
      <c r="G5" s="65"/>
    </row>
    <row r="6" spans="2:7" x14ac:dyDescent="0.3">
      <c r="B6" s="6" t="s">
        <v>44</v>
      </c>
      <c r="C6" s="3"/>
      <c r="D6" s="3"/>
      <c r="E6" s="3"/>
      <c r="F6" s="3"/>
      <c r="G6" s="4"/>
    </row>
    <row r="7" spans="2:7" x14ac:dyDescent="0.3">
      <c r="B7" s="3"/>
      <c r="C7" s="2" t="s">
        <v>3</v>
      </c>
      <c r="D7" s="3"/>
      <c r="E7" s="3"/>
      <c r="F7" s="3"/>
      <c r="G7" s="65"/>
    </row>
    <row r="8" spans="2:7" x14ac:dyDescent="0.3">
      <c r="B8" s="3"/>
      <c r="C8" s="3" t="s">
        <v>4</v>
      </c>
      <c r="D8" s="3"/>
      <c r="E8" s="3"/>
      <c r="F8" s="3"/>
      <c r="G8" s="4">
        <v>1</v>
      </c>
    </row>
    <row r="9" spans="2:7" x14ac:dyDescent="0.3">
      <c r="B9" s="3"/>
      <c r="C9" s="2" t="s">
        <v>5</v>
      </c>
      <c r="D9" s="3"/>
      <c r="E9" s="3"/>
      <c r="F9" s="3"/>
      <c r="G9" s="4">
        <v>10</v>
      </c>
    </row>
    <row r="10" spans="2:7" x14ac:dyDescent="0.3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3">
      <c r="B11" s="6" t="s">
        <v>45</v>
      </c>
      <c r="C11" s="3"/>
      <c r="D11" s="3"/>
      <c r="E11" s="3"/>
      <c r="F11" s="3"/>
      <c r="G11" s="4"/>
    </row>
    <row r="12" spans="2:7" x14ac:dyDescent="0.3">
      <c r="B12" s="3" t="s">
        <v>34</v>
      </c>
      <c r="C12" s="2" t="s">
        <v>6</v>
      </c>
      <c r="D12" s="3"/>
      <c r="E12" s="3"/>
      <c r="F12" s="3"/>
      <c r="G12" s="4">
        <f>25/500*100</f>
        <v>5</v>
      </c>
    </row>
    <row r="13" spans="2:7" x14ac:dyDescent="0.3">
      <c r="B13" s="3" t="s">
        <v>30</v>
      </c>
      <c r="C13" s="2" t="s">
        <v>29</v>
      </c>
      <c r="D13" s="3"/>
      <c r="E13" s="3"/>
      <c r="F13" s="3"/>
      <c r="G13" s="4">
        <f>50/500*100</f>
        <v>10</v>
      </c>
    </row>
    <row r="14" spans="2:7" x14ac:dyDescent="0.3">
      <c r="B14" s="3" t="s">
        <v>35</v>
      </c>
      <c r="C14" s="2" t="s">
        <v>7</v>
      </c>
      <c r="D14" s="3"/>
      <c r="E14" s="3"/>
      <c r="F14" s="3"/>
      <c r="G14" s="4">
        <f>100/1000*100</f>
        <v>10</v>
      </c>
    </row>
    <row r="15" spans="2:7" x14ac:dyDescent="0.3">
      <c r="B15" s="3"/>
      <c r="C15" s="2" t="s">
        <v>8</v>
      </c>
      <c r="D15" s="3"/>
      <c r="E15" s="3"/>
      <c r="F15" s="3"/>
      <c r="G15" s="65"/>
    </row>
    <row r="16" spans="2:7" x14ac:dyDescent="0.3">
      <c r="B16" s="3"/>
      <c r="C16" s="2" t="s">
        <v>9</v>
      </c>
      <c r="D16" s="3"/>
      <c r="E16" s="3"/>
      <c r="F16" s="3"/>
      <c r="G16" s="65"/>
    </row>
    <row r="17" spans="2:7" x14ac:dyDescent="0.3">
      <c r="B17" s="3"/>
      <c r="C17" s="2" t="s">
        <v>10</v>
      </c>
      <c r="D17" s="3"/>
      <c r="E17" s="3"/>
      <c r="F17" s="3"/>
      <c r="G17" s="66"/>
    </row>
    <row r="18" spans="2:7" x14ac:dyDescent="0.3">
      <c r="B18" s="3"/>
      <c r="C18" s="3" t="s">
        <v>4</v>
      </c>
      <c r="D18" s="3"/>
      <c r="E18" s="3"/>
      <c r="F18" s="3"/>
      <c r="G18" s="4">
        <v>1</v>
      </c>
    </row>
    <row r="19" spans="2:7" x14ac:dyDescent="0.3">
      <c r="B19" s="3"/>
      <c r="C19" s="3"/>
      <c r="D19" s="3"/>
      <c r="E19" s="6" t="s">
        <v>2</v>
      </c>
      <c r="F19" s="3"/>
      <c r="G19" s="4">
        <f>(G14*G17+G12*G15+G13*G16)/100</f>
        <v>0</v>
      </c>
    </row>
    <row r="20" spans="2:7" x14ac:dyDescent="0.3">
      <c r="B20" s="6" t="s">
        <v>46</v>
      </c>
      <c r="C20" s="3"/>
      <c r="D20" s="3"/>
      <c r="E20" s="3"/>
      <c r="F20" s="3"/>
      <c r="G20" s="4"/>
    </row>
    <row r="21" spans="2:7" x14ac:dyDescent="0.3">
      <c r="B21" s="3"/>
      <c r="C21" s="3" t="s">
        <v>11</v>
      </c>
      <c r="D21" s="3"/>
      <c r="E21" s="3"/>
      <c r="F21" s="3"/>
      <c r="G21" s="4">
        <v>1</v>
      </c>
    </row>
    <row r="22" spans="2:7" x14ac:dyDescent="0.3">
      <c r="B22" s="3"/>
      <c r="C22" s="2" t="s">
        <v>12</v>
      </c>
      <c r="D22" s="3"/>
      <c r="E22" s="3"/>
      <c r="F22" s="3"/>
      <c r="G22" s="67"/>
    </row>
    <row r="23" spans="2:7" x14ac:dyDescent="0.3">
      <c r="B23" s="3"/>
      <c r="C23" s="8" t="s">
        <v>13</v>
      </c>
      <c r="D23" s="3"/>
      <c r="E23" s="3"/>
      <c r="F23" s="3"/>
      <c r="G23" s="4">
        <v>2.25</v>
      </c>
    </row>
    <row r="24" spans="2:7" x14ac:dyDescent="0.3">
      <c r="B24" s="3"/>
      <c r="C24" s="3"/>
      <c r="D24" s="3"/>
      <c r="E24" s="6" t="s">
        <v>14</v>
      </c>
      <c r="F24" s="3"/>
      <c r="G24" s="4">
        <f>(G21*G22)+G22*G23%</f>
        <v>0</v>
      </c>
    </row>
    <row r="25" spans="2:7" x14ac:dyDescent="0.3">
      <c r="B25" s="6" t="s">
        <v>47</v>
      </c>
      <c r="C25" s="3"/>
      <c r="D25" s="3"/>
      <c r="E25" s="3"/>
      <c r="F25" s="3"/>
      <c r="G25" s="4"/>
    </row>
    <row r="26" spans="2:7" x14ac:dyDescent="0.3">
      <c r="B26" s="3"/>
      <c r="C26" s="2" t="s">
        <v>15</v>
      </c>
      <c r="D26" s="3"/>
      <c r="E26" s="3"/>
      <c r="F26" s="3"/>
      <c r="G26" s="4">
        <v>2</v>
      </c>
    </row>
    <row r="27" spans="2:7" x14ac:dyDescent="0.3">
      <c r="B27" s="3"/>
      <c r="C27" s="3" t="s">
        <v>16</v>
      </c>
      <c r="D27" s="3"/>
      <c r="E27" s="3"/>
      <c r="F27" s="3"/>
      <c r="G27" s="4">
        <v>2</v>
      </c>
    </row>
    <row r="28" spans="2:7" x14ac:dyDescent="0.3">
      <c r="B28" s="3"/>
      <c r="C28" s="3" t="s">
        <v>17</v>
      </c>
      <c r="D28" s="3"/>
      <c r="E28" s="3"/>
      <c r="F28" s="3"/>
      <c r="G28" s="65"/>
    </row>
    <row r="29" spans="2:7" x14ac:dyDescent="0.3">
      <c r="B29" s="3"/>
      <c r="C29" s="3" t="s">
        <v>18</v>
      </c>
      <c r="D29" s="3"/>
      <c r="E29" s="3"/>
      <c r="F29" s="3"/>
      <c r="G29" s="65"/>
    </row>
    <row r="30" spans="2:7" x14ac:dyDescent="0.3">
      <c r="B30" s="3"/>
      <c r="C30" s="8" t="s">
        <v>19</v>
      </c>
      <c r="D30" s="3"/>
      <c r="E30" s="3"/>
      <c r="F30" s="3"/>
      <c r="G30" s="4">
        <v>5000</v>
      </c>
    </row>
    <row r="31" spans="2:7" x14ac:dyDescent="0.3">
      <c r="B31" s="9"/>
      <c r="C31" s="9"/>
      <c r="D31" s="9"/>
      <c r="E31" s="10" t="s">
        <v>2</v>
      </c>
      <c r="F31" s="9"/>
      <c r="G31" s="4">
        <f>((G26*G28)+(G27*G29))/G30</f>
        <v>0</v>
      </c>
    </row>
    <row r="32" spans="2:7" x14ac:dyDescent="0.3">
      <c r="B32" s="6" t="s">
        <v>48</v>
      </c>
      <c r="C32" s="3"/>
      <c r="D32" s="3"/>
      <c r="E32" s="3"/>
      <c r="F32" s="3"/>
      <c r="G32" s="4"/>
    </row>
    <row r="33" spans="2:8" x14ac:dyDescent="0.3">
      <c r="B33" s="3"/>
      <c r="C33" s="3" t="s">
        <v>21</v>
      </c>
      <c r="D33" s="3"/>
      <c r="E33" s="3"/>
      <c r="F33" s="3"/>
      <c r="G33" s="4">
        <v>1</v>
      </c>
    </row>
    <row r="34" spans="2:8" x14ac:dyDescent="0.3">
      <c r="B34" s="3"/>
      <c r="C34" s="2" t="s">
        <v>22</v>
      </c>
      <c r="D34" s="3"/>
      <c r="E34" s="3"/>
      <c r="F34" s="3"/>
      <c r="G34" s="65"/>
    </row>
    <row r="35" spans="2:8" x14ac:dyDescent="0.3">
      <c r="B35" s="3"/>
      <c r="C35" s="3" t="s">
        <v>4</v>
      </c>
      <c r="D35" s="3"/>
      <c r="E35" s="3"/>
      <c r="F35" s="3"/>
      <c r="G35" s="4">
        <v>1</v>
      </c>
    </row>
    <row r="36" spans="2:8" x14ac:dyDescent="0.3">
      <c r="B36" s="3"/>
      <c r="C36" s="3" t="s">
        <v>23</v>
      </c>
      <c r="D36" s="3"/>
      <c r="E36" s="3"/>
      <c r="F36" s="3"/>
      <c r="G36" s="4">
        <v>5000</v>
      </c>
    </row>
    <row r="37" spans="2:8" x14ac:dyDescent="0.3">
      <c r="B37" s="9"/>
      <c r="C37" s="9"/>
      <c r="D37" s="9"/>
      <c r="E37" s="10" t="s">
        <v>14</v>
      </c>
      <c r="F37" s="9"/>
      <c r="G37" s="4">
        <f>G33*G34*G35/G36</f>
        <v>0</v>
      </c>
    </row>
    <row r="38" spans="2:8" x14ac:dyDescent="0.3">
      <c r="B38" s="3"/>
      <c r="C38" s="3"/>
      <c r="D38" s="3"/>
      <c r="E38" s="3"/>
      <c r="F38" s="3"/>
      <c r="G38" s="4"/>
    </row>
    <row r="39" spans="2:8" x14ac:dyDescent="0.3">
      <c r="B39" s="11" t="s">
        <v>49</v>
      </c>
      <c r="C39" s="12"/>
      <c r="D39" s="12"/>
      <c r="E39" s="13"/>
      <c r="F39" s="12"/>
      <c r="G39" s="4">
        <f>G5*1000</f>
        <v>0</v>
      </c>
    </row>
    <row r="40" spans="2:8" x14ac:dyDescent="0.3">
      <c r="B40" s="3"/>
      <c r="C40" s="3" t="s">
        <v>25</v>
      </c>
      <c r="D40" s="3"/>
      <c r="E40" s="3"/>
      <c r="F40" s="3"/>
      <c r="G40" s="4">
        <v>12</v>
      </c>
    </row>
    <row r="41" spans="2:8" x14ac:dyDescent="0.3">
      <c r="B41" s="12"/>
      <c r="C41" s="12" t="s">
        <v>26</v>
      </c>
      <c r="D41" s="12"/>
      <c r="E41" s="3"/>
      <c r="F41" s="12"/>
      <c r="G41" s="4">
        <v>730</v>
      </c>
    </row>
    <row r="42" spans="2:8" x14ac:dyDescent="0.3">
      <c r="B42" s="12"/>
      <c r="C42" s="12" t="s">
        <v>36</v>
      </c>
      <c r="D42" s="12"/>
      <c r="E42" s="3"/>
      <c r="F42" s="12"/>
      <c r="G42" s="4">
        <v>8</v>
      </c>
    </row>
    <row r="43" spans="2:8" x14ac:dyDescent="0.3">
      <c r="B43" s="9"/>
      <c r="C43" s="9"/>
      <c r="D43" s="9"/>
      <c r="E43" s="10" t="s">
        <v>14</v>
      </c>
      <c r="F43" s="9"/>
      <c r="G43" s="4">
        <f>G39/G40/G41/G42</f>
        <v>0</v>
      </c>
    </row>
    <row r="44" spans="2:8" x14ac:dyDescent="0.3">
      <c r="B44" s="6" t="s">
        <v>78</v>
      </c>
      <c r="C44" s="3"/>
      <c r="D44" s="3"/>
      <c r="E44" s="3"/>
      <c r="F44" s="3"/>
      <c r="G44" s="4"/>
    </row>
    <row r="45" spans="2:8" x14ac:dyDescent="0.3">
      <c r="B45" s="3"/>
      <c r="C45" s="2" t="s">
        <v>82</v>
      </c>
      <c r="D45" s="3"/>
      <c r="E45" s="3"/>
      <c r="F45" s="3"/>
      <c r="G45" s="65"/>
    </row>
    <row r="46" spans="2:8" x14ac:dyDescent="0.3">
      <c r="B46" s="3"/>
      <c r="C46" s="2" t="s">
        <v>80</v>
      </c>
      <c r="D46" s="3"/>
      <c r="E46" s="3"/>
      <c r="F46" s="3"/>
      <c r="G46" s="4"/>
    </row>
    <row r="47" spans="2:8" x14ac:dyDescent="0.3">
      <c r="B47" s="3"/>
      <c r="C47" s="2" t="s">
        <v>81</v>
      </c>
      <c r="D47" s="3"/>
      <c r="E47" s="3"/>
      <c r="F47" s="3"/>
      <c r="G47" s="65"/>
      <c r="H47" s="14"/>
    </row>
    <row r="48" spans="2:8" x14ac:dyDescent="0.3">
      <c r="B48" s="3"/>
      <c r="C48" s="2"/>
      <c r="D48" s="3"/>
      <c r="E48" s="3"/>
      <c r="F48" s="3"/>
      <c r="G48" s="4"/>
    </row>
    <row r="49" spans="1:9" x14ac:dyDescent="0.3">
      <c r="B49" s="3"/>
      <c r="C49" s="3" t="s">
        <v>90</v>
      </c>
      <c r="D49" s="3"/>
      <c r="E49" s="3"/>
      <c r="F49" s="3"/>
      <c r="G49" s="4">
        <v>8760</v>
      </c>
    </row>
    <row r="50" spans="1:9" x14ac:dyDescent="0.3">
      <c r="B50" s="9"/>
      <c r="C50" s="9"/>
      <c r="D50" s="9"/>
      <c r="E50" s="10" t="s">
        <v>14</v>
      </c>
      <c r="F50" s="9"/>
      <c r="G50" s="4">
        <f>(G45+G46+G47)/G49</f>
        <v>0</v>
      </c>
    </row>
    <row r="51" spans="1:9" x14ac:dyDescent="0.3">
      <c r="B51" s="3"/>
      <c r="C51" s="3"/>
      <c r="D51" s="3"/>
      <c r="E51" s="3"/>
      <c r="F51" s="3"/>
      <c r="G51" s="4"/>
    </row>
    <row r="52" spans="1:9" x14ac:dyDescent="0.3">
      <c r="B52" s="6"/>
      <c r="C52" s="15" t="s">
        <v>27</v>
      </c>
      <c r="D52" s="3"/>
      <c r="E52" s="3"/>
      <c r="F52" s="3"/>
      <c r="G52" s="16">
        <f>G43+G37+G31+G24+G19+G10+G50</f>
        <v>0</v>
      </c>
    </row>
    <row r="53" spans="1:9" x14ac:dyDescent="0.3">
      <c r="B53" s="3"/>
      <c r="C53" s="3" t="s">
        <v>141</v>
      </c>
      <c r="D53" s="77"/>
      <c r="E53" s="19"/>
      <c r="F53" s="19"/>
      <c r="G53" s="18">
        <f>G52*D53%</f>
        <v>0</v>
      </c>
    </row>
    <row r="54" spans="1:9" x14ac:dyDescent="0.3">
      <c r="B54" s="3"/>
      <c r="C54" s="3" t="s">
        <v>142</v>
      </c>
      <c r="D54" s="77"/>
      <c r="E54" s="19"/>
      <c r="F54" s="19"/>
      <c r="G54" s="18">
        <f>(G52+G53)*D54%</f>
        <v>0</v>
      </c>
    </row>
    <row r="55" spans="1:9" x14ac:dyDescent="0.3">
      <c r="B55" s="3"/>
      <c r="C55" s="19"/>
      <c r="D55" s="19"/>
      <c r="E55" s="19"/>
      <c r="F55" s="19"/>
      <c r="G55" s="18"/>
    </row>
    <row r="56" spans="1:9" x14ac:dyDescent="0.3">
      <c r="B56" s="3"/>
      <c r="C56" s="19" t="s">
        <v>79</v>
      </c>
      <c r="D56" s="19"/>
      <c r="E56" s="19"/>
      <c r="F56" s="19"/>
      <c r="G56" s="18">
        <f>G52+G53+G54</f>
        <v>0</v>
      </c>
    </row>
    <row r="57" spans="1:9" ht="15" customHeight="1" x14ac:dyDescent="0.3">
      <c r="B57" s="79" t="s">
        <v>138</v>
      </c>
      <c r="C57" s="79"/>
      <c r="D57" s="79"/>
      <c r="E57" s="79"/>
      <c r="F57" s="79"/>
      <c r="G57" s="79"/>
      <c r="H57" s="79"/>
      <c r="I57" s="79"/>
    </row>
    <row r="58" spans="1:9" ht="15" customHeight="1" x14ac:dyDescent="0.3">
      <c r="B58" s="79"/>
      <c r="C58" s="79"/>
      <c r="D58" s="79"/>
      <c r="E58" s="79"/>
      <c r="F58" s="79"/>
      <c r="G58" s="79"/>
      <c r="H58" s="79"/>
      <c r="I58" s="79"/>
    </row>
    <row r="59" spans="1:9" ht="15.6" x14ac:dyDescent="0.3">
      <c r="A59" s="55"/>
      <c r="B59" s="57"/>
      <c r="C59" s="57"/>
      <c r="D59" s="58"/>
      <c r="E59" s="55"/>
      <c r="F59" s="55"/>
      <c r="G59" s="59"/>
    </row>
    <row r="60" spans="1:9" ht="15.6" x14ac:dyDescent="0.3">
      <c r="A60" s="55"/>
      <c r="B60" s="57"/>
      <c r="C60" s="57"/>
      <c r="D60" s="59"/>
      <c r="E60" s="55"/>
      <c r="F60" s="59"/>
      <c r="G60" s="59"/>
    </row>
    <row r="61" spans="1:9" ht="15.6" x14ac:dyDescent="0.3">
      <c r="A61" s="61"/>
      <c r="B61" s="60"/>
      <c r="C61" s="55"/>
      <c r="D61" s="58"/>
      <c r="E61" s="56"/>
      <c r="F61" s="55"/>
      <c r="G61" s="55"/>
    </row>
    <row r="62" spans="1:9" ht="15.6" x14ac:dyDescent="0.3">
      <c r="A62" s="61"/>
      <c r="B62" s="60"/>
      <c r="C62" s="55"/>
      <c r="D62" s="60"/>
      <c r="E62" s="55"/>
      <c r="F62" s="60"/>
      <c r="G62" s="62"/>
    </row>
  </sheetData>
  <mergeCells count="1">
    <mergeCell ref="B57:I58"/>
  </mergeCells>
  <pageMargins left="0.7" right="0.7" top="0.75" bottom="0.75" header="0.3" footer="0.3"/>
  <pageSetup paperSize="9" scale="87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I62"/>
  <sheetViews>
    <sheetView view="pageBreakPreview" zoomScale="115" zoomScaleNormal="100" zoomScaleSheetLayoutView="115" workbookViewId="0">
      <selection activeCell="G55" sqref="G55"/>
    </sheetView>
  </sheetViews>
  <sheetFormatPr defaultRowHeight="14.4" x14ac:dyDescent="0.3"/>
  <cols>
    <col min="2" max="2" width="15.109375" customWidth="1"/>
    <col min="3" max="3" width="11.5546875" customWidth="1"/>
    <col min="4" max="4" width="10.5546875" customWidth="1"/>
    <col min="6" max="6" width="9.5546875" customWidth="1"/>
    <col min="7" max="7" width="18.5546875" style="20" customWidth="1"/>
  </cols>
  <sheetData>
    <row r="2" spans="2:7" x14ac:dyDescent="0.3">
      <c r="B2" s="6" t="s">
        <v>0</v>
      </c>
      <c r="C2" s="3"/>
      <c r="D2" s="3"/>
      <c r="E2" s="3"/>
      <c r="F2" s="19" t="s">
        <v>37</v>
      </c>
      <c r="G2" s="21"/>
    </row>
    <row r="3" spans="2:7" x14ac:dyDescent="0.3">
      <c r="B3" s="22"/>
      <c r="C3" s="22"/>
      <c r="D3" s="22"/>
      <c r="E3" s="22"/>
      <c r="F3" s="22"/>
      <c r="G3" s="23"/>
    </row>
    <row r="4" spans="2:7" x14ac:dyDescent="0.3">
      <c r="B4" s="24" t="s">
        <v>50</v>
      </c>
      <c r="C4" s="25"/>
      <c r="D4" s="24"/>
      <c r="E4" s="25"/>
      <c r="F4" s="25"/>
      <c r="G4" s="4"/>
    </row>
    <row r="5" spans="2:7" x14ac:dyDescent="0.3">
      <c r="B5" s="12"/>
      <c r="C5" s="26" t="s">
        <v>1</v>
      </c>
      <c r="D5" s="12"/>
      <c r="E5" s="12"/>
      <c r="F5" s="12"/>
      <c r="G5" s="65"/>
    </row>
    <row r="6" spans="2:7" x14ac:dyDescent="0.3">
      <c r="B6" s="6" t="s">
        <v>44</v>
      </c>
      <c r="C6" s="3"/>
      <c r="D6" s="3"/>
      <c r="E6" s="3"/>
      <c r="F6" s="3"/>
      <c r="G6" s="4"/>
    </row>
    <row r="7" spans="2:7" x14ac:dyDescent="0.3">
      <c r="B7" s="3"/>
      <c r="C7" s="2" t="s">
        <v>3</v>
      </c>
      <c r="D7" s="3"/>
      <c r="E7" s="3"/>
      <c r="F7" s="3"/>
      <c r="G7" s="65"/>
    </row>
    <row r="8" spans="2:7" x14ac:dyDescent="0.3">
      <c r="B8" s="3"/>
      <c r="C8" s="3" t="s">
        <v>4</v>
      </c>
      <c r="D8" s="3"/>
      <c r="E8" s="3"/>
      <c r="F8" s="3"/>
      <c r="G8" s="4">
        <v>1</v>
      </c>
    </row>
    <row r="9" spans="2:7" x14ac:dyDescent="0.3">
      <c r="B9" s="3"/>
      <c r="C9" s="2" t="s">
        <v>5</v>
      </c>
      <c r="D9" s="3"/>
      <c r="E9" s="3"/>
      <c r="F9" s="3"/>
      <c r="G9" s="4">
        <v>20</v>
      </c>
    </row>
    <row r="10" spans="2:7" x14ac:dyDescent="0.3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3">
      <c r="B11" s="6" t="s">
        <v>45</v>
      </c>
      <c r="C11" s="3"/>
      <c r="D11" s="3"/>
      <c r="E11" s="3"/>
      <c r="F11" s="3"/>
      <c r="G11" s="4"/>
    </row>
    <row r="12" spans="2:7" x14ac:dyDescent="0.3">
      <c r="B12" s="3" t="s">
        <v>34</v>
      </c>
      <c r="C12" s="2" t="s">
        <v>6</v>
      </c>
      <c r="D12" s="3"/>
      <c r="E12" s="3"/>
      <c r="F12" s="3"/>
      <c r="G12" s="4">
        <f>25/500*100</f>
        <v>5</v>
      </c>
    </row>
    <row r="13" spans="2:7" x14ac:dyDescent="0.3">
      <c r="B13" s="3" t="s">
        <v>30</v>
      </c>
      <c r="C13" s="2" t="s">
        <v>29</v>
      </c>
      <c r="D13" s="3"/>
      <c r="E13" s="3"/>
      <c r="F13" s="3"/>
      <c r="G13" s="4">
        <f>50/500*100</f>
        <v>10</v>
      </c>
    </row>
    <row r="14" spans="2:7" x14ac:dyDescent="0.3">
      <c r="B14" s="3" t="s">
        <v>35</v>
      </c>
      <c r="C14" s="2" t="s">
        <v>7</v>
      </c>
      <c r="D14" s="3"/>
      <c r="E14" s="3"/>
      <c r="F14" s="3"/>
      <c r="G14" s="4">
        <f>100/1000*100</f>
        <v>10</v>
      </c>
    </row>
    <row r="15" spans="2:7" x14ac:dyDescent="0.3">
      <c r="B15" s="3"/>
      <c r="C15" s="2" t="s">
        <v>8</v>
      </c>
      <c r="D15" s="3"/>
      <c r="E15" s="3"/>
      <c r="F15" s="3"/>
      <c r="G15" s="65"/>
    </row>
    <row r="16" spans="2:7" x14ac:dyDescent="0.3">
      <c r="B16" s="3"/>
      <c r="C16" s="2" t="s">
        <v>9</v>
      </c>
      <c r="D16" s="3"/>
      <c r="E16" s="3"/>
      <c r="F16" s="3"/>
      <c r="G16" s="65"/>
    </row>
    <row r="17" spans="2:7" x14ac:dyDescent="0.3">
      <c r="B17" s="3"/>
      <c r="C17" s="2" t="s">
        <v>10</v>
      </c>
      <c r="D17" s="3"/>
      <c r="E17" s="3"/>
      <c r="F17" s="3"/>
      <c r="G17" s="66"/>
    </row>
    <row r="18" spans="2:7" x14ac:dyDescent="0.3">
      <c r="B18" s="3"/>
      <c r="C18" s="3" t="s">
        <v>4</v>
      </c>
      <c r="D18" s="3"/>
      <c r="E18" s="3"/>
      <c r="F18" s="3"/>
      <c r="G18" s="4">
        <v>1</v>
      </c>
    </row>
    <row r="19" spans="2:7" x14ac:dyDescent="0.3">
      <c r="B19" s="3"/>
      <c r="C19" s="3"/>
      <c r="D19" s="3"/>
      <c r="E19" s="6" t="s">
        <v>2</v>
      </c>
      <c r="F19" s="3"/>
      <c r="G19" s="4">
        <f>(G14*G17+G12*G15+G13*G16)/100</f>
        <v>0</v>
      </c>
    </row>
    <row r="20" spans="2:7" x14ac:dyDescent="0.3">
      <c r="B20" s="6" t="s">
        <v>46</v>
      </c>
      <c r="C20" s="3"/>
      <c r="D20" s="3"/>
      <c r="E20" s="3"/>
      <c r="F20" s="3"/>
      <c r="G20" s="4"/>
    </row>
    <row r="21" spans="2:7" x14ac:dyDescent="0.3">
      <c r="B21" s="3"/>
      <c r="C21" s="3" t="s">
        <v>11</v>
      </c>
      <c r="D21" s="3"/>
      <c r="E21" s="3"/>
      <c r="F21" s="3"/>
      <c r="G21" s="4">
        <v>1</v>
      </c>
    </row>
    <row r="22" spans="2:7" x14ac:dyDescent="0.3">
      <c r="B22" s="3"/>
      <c r="C22" s="2" t="s">
        <v>12</v>
      </c>
      <c r="D22" s="3"/>
      <c r="E22" s="3"/>
      <c r="F22" s="3"/>
      <c r="G22" s="67"/>
    </row>
    <row r="23" spans="2:7" x14ac:dyDescent="0.3">
      <c r="B23" s="3"/>
      <c r="C23" s="8" t="s">
        <v>13</v>
      </c>
      <c r="D23" s="3"/>
      <c r="E23" s="3"/>
      <c r="F23" s="3"/>
      <c r="G23" s="4">
        <v>2.25</v>
      </c>
    </row>
    <row r="24" spans="2:7" x14ac:dyDescent="0.3">
      <c r="B24" s="3"/>
      <c r="C24" s="3"/>
      <c r="D24" s="3"/>
      <c r="E24" s="6" t="s">
        <v>14</v>
      </c>
      <c r="F24" s="3"/>
      <c r="G24" s="4">
        <f>(G21*G22)+G22*G23%</f>
        <v>0</v>
      </c>
    </row>
    <row r="25" spans="2:7" x14ac:dyDescent="0.3">
      <c r="B25" s="6" t="s">
        <v>47</v>
      </c>
      <c r="C25" s="3"/>
      <c r="D25" s="3"/>
      <c r="E25" s="3"/>
      <c r="F25" s="3"/>
      <c r="G25" s="4"/>
    </row>
    <row r="26" spans="2:7" x14ac:dyDescent="0.3">
      <c r="B26" s="3"/>
      <c r="C26" s="2" t="s">
        <v>15</v>
      </c>
      <c r="D26" s="3"/>
      <c r="E26" s="3"/>
      <c r="F26" s="3"/>
      <c r="G26" s="4">
        <v>2</v>
      </c>
    </row>
    <row r="27" spans="2:7" x14ac:dyDescent="0.3">
      <c r="B27" s="3"/>
      <c r="C27" s="3" t="s">
        <v>16</v>
      </c>
      <c r="D27" s="3"/>
      <c r="E27" s="3"/>
      <c r="F27" s="3"/>
      <c r="G27" s="4">
        <v>2</v>
      </c>
    </row>
    <row r="28" spans="2:7" x14ac:dyDescent="0.3">
      <c r="B28" s="3"/>
      <c r="C28" s="3" t="s">
        <v>17</v>
      </c>
      <c r="D28" s="3"/>
      <c r="E28" s="3"/>
      <c r="F28" s="3"/>
      <c r="G28" s="65"/>
    </row>
    <row r="29" spans="2:7" x14ac:dyDescent="0.3">
      <c r="B29" s="3"/>
      <c r="C29" s="3" t="s">
        <v>18</v>
      </c>
      <c r="D29" s="3"/>
      <c r="E29" s="3"/>
      <c r="F29" s="3"/>
      <c r="G29" s="65"/>
    </row>
    <row r="30" spans="2:7" x14ac:dyDescent="0.3">
      <c r="B30" s="3"/>
      <c r="C30" s="8" t="s">
        <v>19</v>
      </c>
      <c r="D30" s="3"/>
      <c r="E30" s="3"/>
      <c r="F30" s="3"/>
      <c r="G30" s="4">
        <v>5000</v>
      </c>
    </row>
    <row r="31" spans="2:7" x14ac:dyDescent="0.3">
      <c r="B31" s="9"/>
      <c r="C31" s="9"/>
      <c r="D31" s="9"/>
      <c r="E31" s="10" t="s">
        <v>2</v>
      </c>
      <c r="F31" s="9"/>
      <c r="G31" s="4">
        <f>((G26*G28)+(G27*G29))/G30</f>
        <v>0</v>
      </c>
    </row>
    <row r="32" spans="2:7" x14ac:dyDescent="0.3">
      <c r="B32" s="6" t="s">
        <v>20</v>
      </c>
      <c r="C32" s="3"/>
      <c r="D32" s="3"/>
      <c r="E32" s="3"/>
      <c r="F32" s="3"/>
      <c r="G32" s="4"/>
    </row>
    <row r="33" spans="2:7" x14ac:dyDescent="0.3">
      <c r="B33" s="3"/>
      <c r="C33" s="3" t="s">
        <v>21</v>
      </c>
      <c r="D33" s="3"/>
      <c r="E33" s="3"/>
      <c r="F33" s="3"/>
      <c r="G33" s="4">
        <v>2</v>
      </c>
    </row>
    <row r="34" spans="2:7" x14ac:dyDescent="0.3">
      <c r="B34" s="3"/>
      <c r="C34" s="2" t="s">
        <v>22</v>
      </c>
      <c r="D34" s="3"/>
      <c r="E34" s="3"/>
      <c r="F34" s="3"/>
      <c r="G34" s="65"/>
    </row>
    <row r="35" spans="2:7" x14ac:dyDescent="0.3">
      <c r="B35" s="3"/>
      <c r="C35" s="3" t="s">
        <v>4</v>
      </c>
      <c r="D35" s="3"/>
      <c r="E35" s="3"/>
      <c r="F35" s="3"/>
      <c r="G35" s="4">
        <v>1</v>
      </c>
    </row>
    <row r="36" spans="2:7" x14ac:dyDescent="0.3">
      <c r="B36" s="3"/>
      <c r="C36" s="3" t="s">
        <v>23</v>
      </c>
      <c r="D36" s="3"/>
      <c r="E36" s="3"/>
      <c r="F36" s="3"/>
      <c r="G36" s="4">
        <v>5000</v>
      </c>
    </row>
    <row r="37" spans="2:7" x14ac:dyDescent="0.3">
      <c r="B37" s="9"/>
      <c r="C37" s="9"/>
      <c r="D37" s="9"/>
      <c r="E37" s="10" t="s">
        <v>14</v>
      </c>
      <c r="F37" s="9"/>
      <c r="G37" s="4">
        <f>G33*G34*G35/G36</f>
        <v>0</v>
      </c>
    </row>
    <row r="38" spans="2:7" x14ac:dyDescent="0.3">
      <c r="B38" s="3"/>
      <c r="C38" s="3"/>
      <c r="D38" s="3"/>
      <c r="E38" s="3"/>
      <c r="F38" s="3"/>
      <c r="G38" s="4"/>
    </row>
    <row r="39" spans="2:7" x14ac:dyDescent="0.3">
      <c r="B39" s="11" t="s">
        <v>24</v>
      </c>
      <c r="C39" s="12"/>
      <c r="D39" s="12"/>
      <c r="E39" s="13"/>
      <c r="F39" s="12"/>
      <c r="G39" s="4">
        <f>G5*1000</f>
        <v>0</v>
      </c>
    </row>
    <row r="40" spans="2:7" x14ac:dyDescent="0.3">
      <c r="B40" s="3"/>
      <c r="C40" s="3" t="s">
        <v>25</v>
      </c>
      <c r="D40" s="3"/>
      <c r="E40" s="3"/>
      <c r="F40" s="3"/>
      <c r="G40" s="4">
        <v>12</v>
      </c>
    </row>
    <row r="41" spans="2:7" x14ac:dyDescent="0.3">
      <c r="B41" s="12"/>
      <c r="C41" s="12" t="s">
        <v>26</v>
      </c>
      <c r="D41" s="12"/>
      <c r="E41" s="3"/>
      <c r="F41" s="12"/>
      <c r="G41" s="4">
        <v>730</v>
      </c>
    </row>
    <row r="42" spans="2:7" x14ac:dyDescent="0.3">
      <c r="B42" s="12"/>
      <c r="C42" s="12" t="s">
        <v>36</v>
      </c>
      <c r="D42" s="12"/>
      <c r="E42" s="3"/>
      <c r="F42" s="12"/>
      <c r="G42" s="4">
        <v>8</v>
      </c>
    </row>
    <row r="43" spans="2:7" x14ac:dyDescent="0.3">
      <c r="B43" s="9"/>
      <c r="C43" s="9"/>
      <c r="D43" s="9"/>
      <c r="E43" s="10" t="s">
        <v>14</v>
      </c>
      <c r="F43" s="9"/>
      <c r="G43" s="4">
        <f>G39/G40/G41/G42</f>
        <v>0</v>
      </c>
    </row>
    <row r="44" spans="2:7" x14ac:dyDescent="0.3">
      <c r="B44" s="6" t="s">
        <v>78</v>
      </c>
      <c r="C44" s="3"/>
      <c r="D44" s="3"/>
      <c r="E44" s="3"/>
      <c r="F44" s="3"/>
      <c r="G44" s="4"/>
    </row>
    <row r="45" spans="2:7" x14ac:dyDescent="0.3">
      <c r="B45" s="3"/>
      <c r="C45" s="2" t="s">
        <v>82</v>
      </c>
      <c r="D45" s="3"/>
      <c r="E45" s="3"/>
      <c r="F45" s="3"/>
      <c r="G45" s="65"/>
    </row>
    <row r="46" spans="2:7" x14ac:dyDescent="0.3">
      <c r="B46" s="3"/>
      <c r="C46" s="2" t="s">
        <v>80</v>
      </c>
      <c r="D46" s="3"/>
      <c r="E46" s="3"/>
      <c r="F46" s="3"/>
      <c r="G46" s="65"/>
    </row>
    <row r="47" spans="2:7" x14ac:dyDescent="0.3">
      <c r="B47" s="3"/>
      <c r="C47" s="2" t="s">
        <v>81</v>
      </c>
      <c r="D47" s="3"/>
      <c r="E47" s="3"/>
      <c r="F47" s="3"/>
      <c r="G47" s="65"/>
    </row>
    <row r="48" spans="2:7" x14ac:dyDescent="0.3">
      <c r="B48" s="3"/>
      <c r="C48" s="2"/>
      <c r="D48" s="3"/>
      <c r="E48" s="3"/>
      <c r="F48" s="3"/>
      <c r="G48" s="4"/>
    </row>
    <row r="49" spans="1:9" x14ac:dyDescent="0.3">
      <c r="B49" s="3"/>
      <c r="C49" s="3" t="s">
        <v>90</v>
      </c>
      <c r="D49" s="3"/>
      <c r="E49" s="3"/>
      <c r="F49" s="3"/>
      <c r="G49" s="4">
        <v>8760</v>
      </c>
    </row>
    <row r="50" spans="1:9" x14ac:dyDescent="0.3">
      <c r="B50" s="9"/>
      <c r="C50" s="9"/>
      <c r="D50" s="9"/>
      <c r="E50" s="10" t="s">
        <v>14</v>
      </c>
      <c r="F50" s="9"/>
      <c r="G50" s="4">
        <f>(G45+G46+G47)/G49</f>
        <v>0</v>
      </c>
    </row>
    <row r="51" spans="1:9" x14ac:dyDescent="0.3">
      <c r="B51" s="3"/>
      <c r="C51" s="3"/>
      <c r="D51" s="3"/>
      <c r="E51" s="3"/>
      <c r="F51" s="3"/>
      <c r="G51" s="4"/>
    </row>
    <row r="52" spans="1:9" x14ac:dyDescent="0.3">
      <c r="B52" s="6"/>
      <c r="C52" s="15" t="s">
        <v>27</v>
      </c>
      <c r="D52" s="3"/>
      <c r="E52" s="3"/>
      <c r="F52" s="3"/>
      <c r="G52" s="16">
        <f>G43+G37+G31+G24+G19+G10</f>
        <v>0</v>
      </c>
    </row>
    <row r="53" spans="1:9" x14ac:dyDescent="0.3">
      <c r="B53" s="3"/>
      <c r="C53" s="3" t="s">
        <v>141</v>
      </c>
      <c r="D53" s="77"/>
      <c r="E53" s="19"/>
      <c r="F53" s="19"/>
      <c r="G53" s="18">
        <f>G52*D53%</f>
        <v>0</v>
      </c>
    </row>
    <row r="54" spans="1:9" x14ac:dyDescent="0.3">
      <c r="B54" s="3"/>
      <c r="C54" s="3" t="s">
        <v>142</v>
      </c>
      <c r="D54" s="77"/>
      <c r="E54" s="19"/>
      <c r="F54" s="19"/>
      <c r="G54" s="18">
        <f>(G52+G53)*D54%</f>
        <v>0</v>
      </c>
    </row>
    <row r="55" spans="1:9" x14ac:dyDescent="0.3">
      <c r="B55" s="3"/>
      <c r="C55" s="19"/>
      <c r="D55" s="19"/>
      <c r="E55" s="19"/>
      <c r="F55" s="19"/>
      <c r="G55" s="18"/>
    </row>
    <row r="56" spans="1:9" x14ac:dyDescent="0.3">
      <c r="B56" s="3"/>
      <c r="C56" s="19" t="s">
        <v>79</v>
      </c>
      <c r="D56" s="19"/>
      <c r="E56" s="19"/>
      <c r="F56" s="19"/>
      <c r="G56" s="18">
        <f>G52+G53+G54</f>
        <v>0</v>
      </c>
    </row>
    <row r="57" spans="1:9" x14ac:dyDescent="0.3">
      <c r="A57" s="79" t="s">
        <v>138</v>
      </c>
      <c r="B57" s="80"/>
      <c r="C57" s="80"/>
      <c r="D57" s="80"/>
      <c r="E57" s="80"/>
      <c r="F57" s="80"/>
      <c r="G57" s="80"/>
      <c r="H57" s="80"/>
      <c r="I57" s="80"/>
    </row>
    <row r="58" spans="1:9" x14ac:dyDescent="0.3">
      <c r="A58" s="80"/>
      <c r="B58" s="80"/>
      <c r="C58" s="80"/>
      <c r="D58" s="80"/>
      <c r="E58" s="80"/>
      <c r="F58" s="80"/>
      <c r="G58" s="80"/>
      <c r="H58" s="80"/>
      <c r="I58" s="80"/>
    </row>
    <row r="59" spans="1:9" ht="15.6" x14ac:dyDescent="0.3">
      <c r="A59" s="55"/>
      <c r="B59" s="57"/>
      <c r="C59" s="57"/>
      <c r="D59" s="58"/>
      <c r="E59" s="55"/>
      <c r="F59" s="55"/>
      <c r="G59" s="59"/>
    </row>
    <row r="60" spans="1:9" ht="15.6" x14ac:dyDescent="0.3">
      <c r="A60" s="55"/>
      <c r="B60" s="57"/>
      <c r="C60" s="57"/>
      <c r="D60" s="59"/>
      <c r="E60" s="55"/>
      <c r="F60" s="59"/>
      <c r="G60" s="59"/>
    </row>
    <row r="61" spans="1:9" ht="15.6" x14ac:dyDescent="0.3">
      <c r="A61" s="61"/>
      <c r="B61" s="60"/>
      <c r="C61" s="55"/>
      <c r="D61" s="58"/>
      <c r="E61" s="56"/>
      <c r="F61" s="55"/>
      <c r="G61" s="55"/>
    </row>
    <row r="62" spans="1:9" ht="15.6" x14ac:dyDescent="0.3">
      <c r="A62" s="61"/>
      <c r="B62" s="60"/>
      <c r="C62" s="55"/>
      <c r="D62" s="60"/>
      <c r="E62" s="55"/>
      <c r="F62" s="60"/>
      <c r="G62" s="62"/>
    </row>
  </sheetData>
  <mergeCells count="1">
    <mergeCell ref="A57:I58"/>
  </mergeCells>
  <pageMargins left="0.7" right="0.7" top="0.75" bottom="0.75" header="0.3" footer="0.3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I62"/>
  <sheetViews>
    <sheetView view="pageBreakPreview" topLeftCell="A40" zoomScaleNormal="100" zoomScaleSheetLayoutView="100" workbookViewId="0">
      <selection activeCell="G55" sqref="G55"/>
    </sheetView>
  </sheetViews>
  <sheetFormatPr defaultRowHeight="14.4" x14ac:dyDescent="0.3"/>
  <cols>
    <col min="2" max="2" width="15.109375" customWidth="1"/>
    <col min="4" max="4" width="11.33203125" customWidth="1"/>
    <col min="5" max="5" width="11.109375" customWidth="1"/>
    <col min="7" max="7" width="18.5546875" style="20" customWidth="1"/>
  </cols>
  <sheetData>
    <row r="2" spans="2:7" x14ac:dyDescent="0.3">
      <c r="B2" s="6" t="s">
        <v>0</v>
      </c>
      <c r="C2" s="3"/>
      <c r="D2" s="3"/>
      <c r="E2" s="3"/>
      <c r="F2" s="3"/>
      <c r="G2" s="21" t="s">
        <v>39</v>
      </c>
    </row>
    <row r="3" spans="2:7" x14ac:dyDescent="0.3">
      <c r="B3" s="22"/>
      <c r="C3" s="22"/>
      <c r="D3" s="22"/>
      <c r="E3" s="22"/>
      <c r="F3" s="22"/>
      <c r="G3" s="23"/>
    </row>
    <row r="4" spans="2:7" x14ac:dyDescent="0.3">
      <c r="B4" s="24" t="s">
        <v>50</v>
      </c>
      <c r="C4" s="25"/>
      <c r="D4" s="24"/>
      <c r="E4" s="25"/>
      <c r="F4" s="25"/>
      <c r="G4" s="4"/>
    </row>
    <row r="5" spans="2:7" x14ac:dyDescent="0.3">
      <c r="B5" s="12"/>
      <c r="C5" s="26" t="s">
        <v>1</v>
      </c>
      <c r="D5" s="12"/>
      <c r="E5" s="12"/>
      <c r="F5" s="12"/>
      <c r="G5" s="65"/>
    </row>
    <row r="6" spans="2:7" x14ac:dyDescent="0.3">
      <c r="B6" s="6" t="s">
        <v>44</v>
      </c>
      <c r="C6" s="3"/>
      <c r="D6" s="3"/>
      <c r="E6" s="3"/>
      <c r="F6" s="3"/>
      <c r="G6" s="4"/>
    </row>
    <row r="7" spans="2:7" x14ac:dyDescent="0.3">
      <c r="B7" s="3"/>
      <c r="C7" s="2" t="s">
        <v>3</v>
      </c>
      <c r="D7" s="3"/>
      <c r="E7" s="3"/>
      <c r="F7" s="3"/>
      <c r="G7" s="65"/>
    </row>
    <row r="8" spans="2:7" x14ac:dyDescent="0.3">
      <c r="B8" s="3"/>
      <c r="C8" s="3" t="s">
        <v>4</v>
      </c>
      <c r="D8" s="3"/>
      <c r="E8" s="3"/>
      <c r="F8" s="3"/>
      <c r="G8" s="4">
        <v>1</v>
      </c>
    </row>
    <row r="9" spans="2:7" x14ac:dyDescent="0.3">
      <c r="B9" s="3"/>
      <c r="C9" s="2" t="s">
        <v>5</v>
      </c>
      <c r="D9" s="3"/>
      <c r="E9" s="3"/>
      <c r="F9" s="3"/>
      <c r="G9" s="4">
        <v>15</v>
      </c>
    </row>
    <row r="10" spans="2:7" x14ac:dyDescent="0.3">
      <c r="B10" s="3"/>
      <c r="C10" s="3"/>
      <c r="D10" s="3"/>
      <c r="E10" s="6" t="s">
        <v>2</v>
      </c>
      <c r="F10" s="3"/>
      <c r="G10" s="4">
        <f>G9*G7</f>
        <v>0</v>
      </c>
    </row>
    <row r="11" spans="2:7" x14ac:dyDescent="0.3">
      <c r="B11" s="6" t="s">
        <v>45</v>
      </c>
      <c r="C11" s="3"/>
      <c r="D11" s="3"/>
      <c r="E11" s="3"/>
      <c r="F11" s="3"/>
      <c r="G11" s="4"/>
    </row>
    <row r="12" spans="2:7" x14ac:dyDescent="0.3">
      <c r="B12" s="3" t="s">
        <v>30</v>
      </c>
      <c r="C12" s="2" t="s">
        <v>6</v>
      </c>
      <c r="D12" s="3"/>
      <c r="E12" s="3"/>
      <c r="F12" s="3"/>
      <c r="G12" s="4">
        <f>50/500*100</f>
        <v>10</v>
      </c>
    </row>
    <row r="13" spans="2:7" x14ac:dyDescent="0.3">
      <c r="B13" s="3" t="s">
        <v>31</v>
      </c>
      <c r="C13" s="2" t="s">
        <v>29</v>
      </c>
      <c r="D13" s="3"/>
      <c r="E13" s="3"/>
      <c r="F13" s="3"/>
      <c r="G13" s="4">
        <f>100/500*100</f>
        <v>20</v>
      </c>
    </row>
    <row r="14" spans="2:7" x14ac:dyDescent="0.3">
      <c r="B14" s="3" t="s">
        <v>32</v>
      </c>
      <c r="C14" s="2" t="s">
        <v>7</v>
      </c>
      <c r="D14" s="3"/>
      <c r="E14" s="3"/>
      <c r="F14" s="3"/>
      <c r="G14" s="4">
        <f>200/1000*100</f>
        <v>20</v>
      </c>
    </row>
    <row r="15" spans="2:7" x14ac:dyDescent="0.3">
      <c r="B15" s="3"/>
      <c r="C15" s="2" t="s">
        <v>8</v>
      </c>
      <c r="D15" s="3"/>
      <c r="E15" s="3"/>
      <c r="F15" s="3"/>
      <c r="G15" s="65"/>
    </row>
    <row r="16" spans="2:7" x14ac:dyDescent="0.3">
      <c r="B16" s="3"/>
      <c r="C16" s="2" t="s">
        <v>9</v>
      </c>
      <c r="D16" s="3"/>
      <c r="E16" s="3"/>
      <c r="F16" s="3"/>
      <c r="G16" s="65"/>
    </row>
    <row r="17" spans="2:7" x14ac:dyDescent="0.3">
      <c r="B17" s="3"/>
      <c r="C17" s="2" t="s">
        <v>10</v>
      </c>
      <c r="D17" s="3"/>
      <c r="E17" s="3"/>
      <c r="F17" s="3"/>
      <c r="G17" s="66"/>
    </row>
    <row r="18" spans="2:7" x14ac:dyDescent="0.3">
      <c r="B18" s="3"/>
      <c r="C18" s="3" t="s">
        <v>4</v>
      </c>
      <c r="D18" s="3"/>
      <c r="E18" s="3"/>
      <c r="F18" s="3"/>
      <c r="G18" s="4">
        <v>1</v>
      </c>
    </row>
    <row r="19" spans="2:7" x14ac:dyDescent="0.3">
      <c r="B19" s="3"/>
      <c r="C19" s="3"/>
      <c r="D19" s="3"/>
      <c r="E19" s="6" t="s">
        <v>2</v>
      </c>
      <c r="F19" s="3"/>
      <c r="G19" s="4">
        <f>(G14*G17+G12*G15+G13*G16)/100</f>
        <v>0</v>
      </c>
    </row>
    <row r="20" spans="2:7" x14ac:dyDescent="0.3">
      <c r="B20" s="6" t="s">
        <v>46</v>
      </c>
      <c r="C20" s="3"/>
      <c r="D20" s="3"/>
      <c r="E20" s="3"/>
      <c r="F20" s="3"/>
      <c r="G20" s="4"/>
    </row>
    <row r="21" spans="2:7" x14ac:dyDescent="0.3">
      <c r="B21" s="3"/>
      <c r="C21" s="3" t="s">
        <v>11</v>
      </c>
      <c r="D21" s="3"/>
      <c r="E21" s="3"/>
      <c r="F21" s="3"/>
      <c r="G21" s="4">
        <v>1</v>
      </c>
    </row>
    <row r="22" spans="2:7" x14ac:dyDescent="0.3">
      <c r="B22" s="3"/>
      <c r="C22" s="2" t="s">
        <v>12</v>
      </c>
      <c r="D22" s="3"/>
      <c r="E22" s="3"/>
      <c r="F22" s="3"/>
      <c r="G22" s="67"/>
    </row>
    <row r="23" spans="2:7" x14ac:dyDescent="0.3">
      <c r="B23" s="3"/>
      <c r="C23" s="8" t="s">
        <v>13</v>
      </c>
      <c r="D23" s="3"/>
      <c r="E23" s="3"/>
      <c r="F23" s="3"/>
      <c r="G23" s="4">
        <v>2.25</v>
      </c>
    </row>
    <row r="24" spans="2:7" x14ac:dyDescent="0.3">
      <c r="B24" s="3"/>
      <c r="C24" s="3"/>
      <c r="D24" s="3"/>
      <c r="E24" s="6" t="s">
        <v>14</v>
      </c>
      <c r="F24" s="3"/>
      <c r="G24" s="4">
        <f>(G21*G22)+G22*G23%</f>
        <v>0</v>
      </c>
    </row>
    <row r="25" spans="2:7" x14ac:dyDescent="0.3">
      <c r="B25" s="6" t="s">
        <v>47</v>
      </c>
      <c r="C25" s="3"/>
      <c r="D25" s="3"/>
      <c r="E25" s="3"/>
      <c r="F25" s="3"/>
      <c r="G25" s="4"/>
    </row>
    <row r="26" spans="2:7" x14ac:dyDescent="0.3">
      <c r="B26" s="3"/>
      <c r="C26" s="2" t="s">
        <v>15</v>
      </c>
      <c r="D26" s="3"/>
      <c r="E26" s="3"/>
      <c r="F26" s="3"/>
      <c r="G26" s="4">
        <v>2</v>
      </c>
    </row>
    <row r="27" spans="2:7" x14ac:dyDescent="0.3">
      <c r="B27" s="3"/>
      <c r="C27" s="3" t="s">
        <v>16</v>
      </c>
      <c r="D27" s="3"/>
      <c r="E27" s="3"/>
      <c r="F27" s="3"/>
      <c r="G27" s="4">
        <v>4</v>
      </c>
    </row>
    <row r="28" spans="2:7" x14ac:dyDescent="0.3">
      <c r="B28" s="3"/>
      <c r="C28" s="3" t="s">
        <v>17</v>
      </c>
      <c r="D28" s="3"/>
      <c r="E28" s="3"/>
      <c r="F28" s="3"/>
      <c r="G28" s="65"/>
    </row>
    <row r="29" spans="2:7" x14ac:dyDescent="0.3">
      <c r="B29" s="3"/>
      <c r="C29" s="3" t="s">
        <v>18</v>
      </c>
      <c r="D29" s="3"/>
      <c r="E29" s="3"/>
      <c r="F29" s="3"/>
      <c r="G29" s="65"/>
    </row>
    <row r="30" spans="2:7" x14ac:dyDescent="0.3">
      <c r="B30" s="3"/>
      <c r="C30" s="8" t="s">
        <v>19</v>
      </c>
      <c r="D30" s="3"/>
      <c r="E30" s="3"/>
      <c r="F30" s="3"/>
      <c r="G30" s="4">
        <v>5000</v>
      </c>
    </row>
    <row r="31" spans="2:7" x14ac:dyDescent="0.3">
      <c r="B31" s="9"/>
      <c r="C31" s="9"/>
      <c r="D31" s="9"/>
      <c r="E31" s="10" t="s">
        <v>2</v>
      </c>
      <c r="F31" s="9"/>
      <c r="G31" s="4">
        <f>((G26*G28)+(G27*G29))/G30</f>
        <v>0</v>
      </c>
    </row>
    <row r="32" spans="2:7" x14ac:dyDescent="0.3">
      <c r="B32" s="6" t="s">
        <v>48</v>
      </c>
      <c r="C32" s="3"/>
      <c r="D32" s="3"/>
      <c r="E32" s="3"/>
      <c r="F32" s="3"/>
      <c r="G32" s="4"/>
    </row>
    <row r="33" spans="2:7" x14ac:dyDescent="0.3">
      <c r="B33" s="3"/>
      <c r="C33" s="3" t="s">
        <v>21</v>
      </c>
      <c r="D33" s="3"/>
      <c r="E33" s="3"/>
      <c r="F33" s="3"/>
      <c r="G33" s="4">
        <v>2</v>
      </c>
    </row>
    <row r="34" spans="2:7" x14ac:dyDescent="0.3">
      <c r="B34" s="3"/>
      <c r="C34" s="2" t="s">
        <v>22</v>
      </c>
      <c r="D34" s="3"/>
      <c r="E34" s="3"/>
      <c r="F34" s="3"/>
      <c r="G34" s="65"/>
    </row>
    <row r="35" spans="2:7" x14ac:dyDescent="0.3">
      <c r="B35" s="3"/>
      <c r="C35" s="3" t="s">
        <v>4</v>
      </c>
      <c r="D35" s="3"/>
      <c r="E35" s="3"/>
      <c r="F35" s="3"/>
      <c r="G35" s="4">
        <v>1</v>
      </c>
    </row>
    <row r="36" spans="2:7" x14ac:dyDescent="0.3">
      <c r="B36" s="3"/>
      <c r="C36" s="3" t="s">
        <v>23</v>
      </c>
      <c r="D36" s="3"/>
      <c r="E36" s="3"/>
      <c r="F36" s="3"/>
      <c r="G36" s="4">
        <v>5000</v>
      </c>
    </row>
    <row r="37" spans="2:7" x14ac:dyDescent="0.3">
      <c r="B37" s="9"/>
      <c r="C37" s="9"/>
      <c r="D37" s="9"/>
      <c r="E37" s="10" t="s">
        <v>14</v>
      </c>
      <c r="F37" s="9"/>
      <c r="G37" s="4">
        <f>G33*G34*G35/G36</f>
        <v>0</v>
      </c>
    </row>
    <row r="38" spans="2:7" x14ac:dyDescent="0.3">
      <c r="B38" s="3"/>
      <c r="C38" s="3"/>
      <c r="D38" s="3"/>
      <c r="E38" s="3"/>
      <c r="F38" s="3"/>
      <c r="G38" s="4"/>
    </row>
    <row r="39" spans="2:7" x14ac:dyDescent="0.3">
      <c r="B39" s="11" t="s">
        <v>49</v>
      </c>
      <c r="C39" s="12"/>
      <c r="D39" s="12"/>
      <c r="E39" s="13"/>
      <c r="F39" s="12"/>
      <c r="G39" s="4">
        <f>G5*1000</f>
        <v>0</v>
      </c>
    </row>
    <row r="40" spans="2:7" x14ac:dyDescent="0.3">
      <c r="B40" s="3"/>
      <c r="C40" s="3" t="s">
        <v>25</v>
      </c>
      <c r="D40" s="3"/>
      <c r="E40" s="3"/>
      <c r="F40" s="3"/>
      <c r="G40" s="4">
        <v>12</v>
      </c>
    </row>
    <row r="41" spans="2:7" x14ac:dyDescent="0.3">
      <c r="B41" s="12"/>
      <c r="C41" s="12" t="s">
        <v>26</v>
      </c>
      <c r="D41" s="12"/>
      <c r="E41" s="3"/>
      <c r="F41" s="12"/>
      <c r="G41" s="4">
        <v>730</v>
      </c>
    </row>
    <row r="42" spans="2:7" x14ac:dyDescent="0.3">
      <c r="B42" s="12"/>
      <c r="C42" s="12" t="s">
        <v>36</v>
      </c>
      <c r="D42" s="12"/>
      <c r="E42" s="3"/>
      <c r="F42" s="12"/>
      <c r="G42" s="4">
        <v>8</v>
      </c>
    </row>
    <row r="43" spans="2:7" x14ac:dyDescent="0.3">
      <c r="B43" s="9"/>
      <c r="C43" s="9"/>
      <c r="D43" s="9"/>
      <c r="E43" s="10" t="s">
        <v>14</v>
      </c>
      <c r="F43" s="9"/>
      <c r="G43" s="4">
        <f>G39/G40/G41/G42</f>
        <v>0</v>
      </c>
    </row>
    <row r="44" spans="2:7" x14ac:dyDescent="0.3">
      <c r="B44" s="6" t="s">
        <v>78</v>
      </c>
      <c r="C44" s="3"/>
      <c r="D44" s="3"/>
      <c r="E44" s="3"/>
      <c r="F44" s="3"/>
      <c r="G44" s="4"/>
    </row>
    <row r="45" spans="2:7" x14ac:dyDescent="0.3">
      <c r="B45" s="3"/>
      <c r="C45" s="2" t="s">
        <v>82</v>
      </c>
      <c r="D45" s="3"/>
      <c r="E45" s="3"/>
      <c r="F45" s="3"/>
      <c r="G45" s="65"/>
    </row>
    <row r="46" spans="2:7" x14ac:dyDescent="0.3">
      <c r="B46" s="3"/>
      <c r="C46" s="2" t="s">
        <v>80</v>
      </c>
      <c r="D46" s="3"/>
      <c r="E46" s="3"/>
      <c r="F46" s="3"/>
      <c r="G46" s="4"/>
    </row>
    <row r="47" spans="2:7" x14ac:dyDescent="0.3">
      <c r="B47" s="3"/>
      <c r="C47" s="2" t="s">
        <v>81</v>
      </c>
      <c r="D47" s="3"/>
      <c r="E47" s="3"/>
      <c r="F47" s="3"/>
      <c r="G47" s="65"/>
    </row>
    <row r="48" spans="2:7" x14ac:dyDescent="0.3">
      <c r="B48" s="3"/>
      <c r="C48" s="2"/>
      <c r="D48" s="3"/>
      <c r="E48" s="3"/>
      <c r="F48" s="3"/>
      <c r="G48" s="4"/>
    </row>
    <row r="49" spans="1:9" x14ac:dyDescent="0.3">
      <c r="B49" s="3"/>
      <c r="C49" s="3" t="s">
        <v>90</v>
      </c>
      <c r="D49" s="3"/>
      <c r="E49" s="3"/>
      <c r="F49" s="3"/>
      <c r="G49" s="4">
        <v>8760</v>
      </c>
    </row>
    <row r="50" spans="1:9" x14ac:dyDescent="0.3">
      <c r="B50" s="9"/>
      <c r="C50" s="9"/>
      <c r="D50" s="9"/>
      <c r="E50" s="10" t="s">
        <v>14</v>
      </c>
      <c r="F50" s="9"/>
      <c r="G50" s="4">
        <f>(G45+G46+G47)/G49</f>
        <v>0</v>
      </c>
    </row>
    <row r="51" spans="1:9" x14ac:dyDescent="0.3">
      <c r="B51" s="3"/>
      <c r="C51" s="3"/>
      <c r="D51" s="3"/>
      <c r="E51" s="3"/>
      <c r="F51" s="3"/>
      <c r="G51" s="4"/>
    </row>
    <row r="52" spans="1:9" x14ac:dyDescent="0.3">
      <c r="B52" s="6"/>
      <c r="C52" s="15" t="s">
        <v>27</v>
      </c>
      <c r="D52" s="3"/>
      <c r="E52" s="3"/>
      <c r="F52" s="3"/>
      <c r="G52" s="16">
        <f>G43+G37+G31+G24+G19+G10</f>
        <v>0</v>
      </c>
    </row>
    <row r="53" spans="1:9" x14ac:dyDescent="0.3">
      <c r="B53" s="3"/>
      <c r="C53" s="3" t="s">
        <v>141</v>
      </c>
      <c r="D53" s="77"/>
      <c r="E53" s="3"/>
      <c r="F53" s="3"/>
      <c r="G53" s="17">
        <f>G52*D53%</f>
        <v>0</v>
      </c>
    </row>
    <row r="54" spans="1:9" x14ac:dyDescent="0.3">
      <c r="B54" s="3"/>
      <c r="C54" s="3" t="s">
        <v>142</v>
      </c>
      <c r="D54" s="77"/>
      <c r="E54" s="3"/>
      <c r="F54" s="3"/>
      <c r="G54" s="17">
        <f>(G52+G53)*D54%</f>
        <v>0</v>
      </c>
    </row>
    <row r="55" spans="1:9" x14ac:dyDescent="0.3">
      <c r="B55" s="3"/>
      <c r="C55" s="19"/>
      <c r="D55" s="19"/>
      <c r="E55" s="19"/>
      <c r="F55" s="19"/>
      <c r="G55" s="18"/>
    </row>
    <row r="56" spans="1:9" x14ac:dyDescent="0.3">
      <c r="B56" s="3"/>
      <c r="C56" s="19" t="s">
        <v>79</v>
      </c>
      <c r="D56" s="19"/>
      <c r="E56" s="19"/>
      <c r="F56" s="19"/>
      <c r="G56" s="18">
        <f>G52+G53+G54</f>
        <v>0</v>
      </c>
    </row>
    <row r="57" spans="1:9" ht="15" customHeight="1" x14ac:dyDescent="0.3">
      <c r="B57" s="79" t="s">
        <v>138</v>
      </c>
      <c r="C57" s="79"/>
      <c r="D57" s="79"/>
      <c r="E57" s="79"/>
      <c r="F57" s="79"/>
      <c r="G57" s="79"/>
      <c r="H57" s="79"/>
      <c r="I57" s="79"/>
    </row>
    <row r="58" spans="1:9" ht="15" customHeight="1" x14ac:dyDescent="0.3">
      <c r="B58" s="79"/>
      <c r="C58" s="79"/>
      <c r="D58" s="79"/>
      <c r="E58" s="79"/>
      <c r="F58" s="79"/>
      <c r="G58" s="79"/>
      <c r="H58" s="79"/>
      <c r="I58" s="79"/>
    </row>
    <row r="59" spans="1:9" ht="15.6" x14ac:dyDescent="0.3">
      <c r="A59" s="55"/>
      <c r="B59" s="57"/>
      <c r="C59" s="57"/>
      <c r="D59" s="58"/>
      <c r="E59" s="55"/>
      <c r="F59" s="55"/>
      <c r="G59" s="59"/>
    </row>
    <row r="60" spans="1:9" ht="15.6" x14ac:dyDescent="0.3">
      <c r="A60" s="55"/>
      <c r="B60" s="57"/>
      <c r="C60" s="57"/>
      <c r="D60" s="59"/>
      <c r="E60" s="55"/>
      <c r="F60" s="59"/>
      <c r="G60" s="59"/>
    </row>
    <row r="61" spans="1:9" ht="15.6" x14ac:dyDescent="0.3">
      <c r="A61" s="61"/>
      <c r="B61" s="60"/>
      <c r="C61" s="55"/>
      <c r="D61" s="58"/>
      <c r="E61" s="56"/>
      <c r="F61" s="55"/>
      <c r="G61" s="55"/>
    </row>
    <row r="62" spans="1:9" ht="15.6" x14ac:dyDescent="0.3">
      <c r="A62" s="61"/>
      <c r="B62" s="60"/>
      <c r="C62" s="55"/>
      <c r="D62" s="60"/>
      <c r="E62" s="55"/>
      <c r="F62" s="60"/>
      <c r="G62" s="62"/>
    </row>
  </sheetData>
  <mergeCells count="1">
    <mergeCell ref="B57:I58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22</vt:i4>
      </vt:variant>
    </vt:vector>
  </HeadingPairs>
  <TitlesOfParts>
    <vt:vector size="44" baseType="lpstr">
      <vt:lpstr>UNIMOG actiune bun</vt:lpstr>
      <vt:lpstr>UNIMOG stationare bun</vt:lpstr>
      <vt:lpstr>ATB actionare bun </vt:lpstr>
      <vt:lpstr>ATB stationare bun</vt:lpstr>
      <vt:lpstr>Incarcator actionare bun</vt:lpstr>
      <vt:lpstr>Incarcator stationare bun</vt:lpstr>
      <vt:lpstr>Buldoexcavator actionare bun</vt:lpstr>
      <vt:lpstr>Tractor actionare bun </vt:lpstr>
      <vt:lpstr>Autogreder actionare bun</vt:lpstr>
      <vt:lpstr>Automacara 40t actionare bun</vt:lpstr>
      <vt:lpstr>Automacara 40t stationare</vt:lpstr>
      <vt:lpstr>Autoutilitara actionare bun</vt:lpstr>
      <vt:lpstr>Autoremorcher min 26to acti bun</vt:lpstr>
      <vt:lpstr>Autoremorcher cu trailer</vt:lpstr>
      <vt:lpstr>Autoremorcher la stationare</vt:lpstr>
      <vt:lpstr> ATB km</vt:lpstr>
      <vt:lpstr>4x4  actionare bun</vt:lpstr>
      <vt:lpstr>4x4 stationare bun</vt:lpstr>
      <vt:lpstr>personal</vt:lpstr>
      <vt:lpstr>tarif statie de clorura</vt:lpstr>
      <vt:lpstr>Autocisterna</vt:lpstr>
      <vt:lpstr>Centralizator</vt:lpstr>
      <vt:lpstr>' ATB km'!Print_Area</vt:lpstr>
      <vt:lpstr>'4x4  actionare bun'!Print_Area</vt:lpstr>
      <vt:lpstr>'4x4 stationare bun'!Print_Area</vt:lpstr>
      <vt:lpstr>'ATB actionare bun '!Print_Area</vt:lpstr>
      <vt:lpstr>'ATB stationare bun'!Print_Area</vt:lpstr>
      <vt:lpstr>Autocisterna!Print_Area</vt:lpstr>
      <vt:lpstr>'Autogreder actionare bun'!Print_Area</vt:lpstr>
      <vt:lpstr>'Automacara 40t actionare bun'!Print_Area</vt:lpstr>
      <vt:lpstr>'Automacara 40t stationare'!Print_Area</vt:lpstr>
      <vt:lpstr>'Autoremorcher cu trailer'!Print_Area</vt:lpstr>
      <vt:lpstr>'Autoremorcher la stationare'!Print_Area</vt:lpstr>
      <vt:lpstr>'Autoremorcher min 26to acti bun'!Print_Area</vt:lpstr>
      <vt:lpstr>'Autoutilitara actionare bun'!Print_Area</vt:lpstr>
      <vt:lpstr>'Buldoexcavator actionare bun'!Print_Area</vt:lpstr>
      <vt:lpstr>Centralizator!Print_Area</vt:lpstr>
      <vt:lpstr>'Incarcator actionare bun'!Print_Area</vt:lpstr>
      <vt:lpstr>'Incarcator stationare bun'!Print_Area</vt:lpstr>
      <vt:lpstr>personal!Print_Area</vt:lpstr>
      <vt:lpstr>'tarif statie de clorura'!Print_Area</vt:lpstr>
      <vt:lpstr>'Tractor actionare bun '!Print_Area</vt:lpstr>
      <vt:lpstr>'UNIMOG actiune bun'!Print_Area</vt:lpstr>
      <vt:lpstr>'UNIMOG stationare bun'!Print_Area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2024-04-26T06:02:43Z</dcterms:modified>
</cp:coreProperties>
</file>