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8925" tabRatio="843" activeTab="5"/>
  </bookViews>
  <sheets>
    <sheet name="Anexa 2" sheetId="1" r:id="rId1"/>
    <sheet name="anexa 2A" sheetId="2" r:id="rId2"/>
    <sheet name="Anexa 2b-TR I" sheetId="3" r:id="rId3"/>
    <sheet name="Anexa 2b_TRIM II-VII" sheetId="4" r:id="rId4"/>
    <sheet name="Anexa 2b_TR VIII" sheetId="5" r:id="rId5"/>
    <sheet name="dislocare " sheetId="6" r:id="rId6"/>
  </sheets>
  <definedNames>
    <definedName name="_xlnm.Print_Area" localSheetId="0">'Anexa 2'!$A$1:$AC$32</definedName>
    <definedName name="_xlnm.Print_Area" localSheetId="1">'anexa 2A'!$A$1:$Q$53</definedName>
    <definedName name="_xlnm.Print_Area" localSheetId="4">'Anexa 2b_TR VIII'!$A$1:$M$43</definedName>
    <definedName name="_xlnm.Print_Area" localSheetId="3">'Anexa 2b_TRIM II-VII'!$A$1:$M$43</definedName>
    <definedName name="_xlnm.Print_Area" localSheetId="2">'Anexa 2b-TR I'!$A$1:$M$43</definedName>
    <definedName name="_xlnm.Print_Area" localSheetId="5">'dislocare '!$A$1:$O$28</definedName>
  </definedNames>
  <calcPr fullCalcOnLoad="1"/>
</workbook>
</file>

<file path=xl/sharedStrings.xml><?xml version="1.0" encoding="utf-8"?>
<sst xmlns="http://schemas.openxmlformats.org/spreadsheetml/2006/main" count="405" uniqueCount="135">
  <si>
    <t>Simb. ind.</t>
  </si>
  <si>
    <t>UM</t>
  </si>
  <si>
    <t>Denumire prestatie</t>
  </si>
  <si>
    <t>PU lei /UM fara TVA</t>
  </si>
  <si>
    <t>Nr.crt</t>
  </si>
  <si>
    <t>Întreţinere curentă pe timp de iarnă</t>
  </si>
  <si>
    <t>102.4</t>
  </si>
  <si>
    <t>Lucrări aferente deszăpezire manuală şi mecanică</t>
  </si>
  <si>
    <t>răspândirea materialelor chimice şi antiderapante în scopul prevenirii sau combaterii poleiului, gheţii sau zăpezii</t>
  </si>
  <si>
    <t>102.4.2</t>
  </si>
  <si>
    <t>utilaje si mijl de transport  pt degajarea vehiculelor inzapezite pe platforma drumurilor</t>
  </si>
  <si>
    <t xml:space="preserve">patrularea cu utilaje pentru informare privind starea autostrăzii sau pentru prevenirea înzăpezirii în timpul ninsorilor liniştite sau al viscolelor slabe (tăria vântului sub 30 km/ora) </t>
  </si>
  <si>
    <t xml:space="preserve">deszăpeziri mecanice cu utilaje grele si usoare  </t>
  </si>
  <si>
    <t xml:space="preserve"> Total intretinere curenta pe timp de iarna</t>
  </si>
  <si>
    <t>Informari privind starea drumurilor</t>
  </si>
  <si>
    <t>ore</t>
  </si>
  <si>
    <t>Nr.  crt.</t>
  </si>
  <si>
    <t>Utilaje</t>
  </si>
  <si>
    <t>Nr. Utilaje</t>
  </si>
  <si>
    <t>Total ore/zi</t>
  </si>
  <si>
    <t>Automacara</t>
  </si>
  <si>
    <t>Total</t>
  </si>
  <si>
    <t>Anexa 2 B</t>
  </si>
  <si>
    <t>Ore/zi</t>
  </si>
  <si>
    <t xml:space="preserve">Ore actionare </t>
  </si>
  <si>
    <t>Ore stationare</t>
  </si>
  <si>
    <t>a</t>
  </si>
  <si>
    <t>b</t>
  </si>
  <si>
    <t>Autogreder 160 CP (la cerere)</t>
  </si>
  <si>
    <t xml:space="preserve">TOTAL </t>
  </si>
  <si>
    <t>TOTAL</t>
  </si>
  <si>
    <t>ANEXA 2 A</t>
  </si>
  <si>
    <t>Incarcator frontal</t>
  </si>
  <si>
    <t>Statie preparare CaCl2</t>
  </si>
  <si>
    <t>Tractor de mare cap. cu echip.</t>
  </si>
  <si>
    <t>Buldoexcavator 0,8 mc cu echipamente (la cerere)</t>
  </si>
  <si>
    <t>Nr. uti.</t>
  </si>
  <si>
    <t>Nr. sch.</t>
  </si>
  <si>
    <t>Ore/    sch.</t>
  </si>
  <si>
    <t>Buc auto</t>
  </si>
  <si>
    <t>Nr. zile</t>
  </si>
  <si>
    <t>Total ore</t>
  </si>
  <si>
    <t>Tarife lei/h</t>
  </si>
  <si>
    <t>Formatia de autoutilaje  conf. normativ ind. AND 525-2013</t>
  </si>
  <si>
    <t>Autoutilitara 5-7 loc (transport muncitori) (la cerere)</t>
  </si>
  <si>
    <t xml:space="preserve">Automacara 40 t </t>
  </si>
  <si>
    <t xml:space="preserve">Statie preparare CaCl2 </t>
  </si>
  <si>
    <t>ANEXA 2</t>
  </si>
  <si>
    <t>Autoremorcher (la cerere)</t>
  </si>
  <si>
    <t>Valoare - lei fara TVA</t>
  </si>
  <si>
    <t>Cantitate</t>
  </si>
  <si>
    <t xml:space="preserve">Valoare  </t>
  </si>
  <si>
    <t>lei  ( valoare Anexa 2 B)</t>
  </si>
  <si>
    <t xml:space="preserve">Dislocari autoutilaje </t>
  </si>
  <si>
    <t>Total valoare (lei fara TVA)</t>
  </si>
  <si>
    <t>Valoare deplasare ( lei fara TVA)</t>
  </si>
  <si>
    <t xml:space="preserve">Autobasculante ( ATB) </t>
  </si>
  <si>
    <t>Tip autoutilaj</t>
  </si>
  <si>
    <t>Distanta de parcurs dus-intors (km)</t>
  </si>
  <si>
    <t>Tarif deplasare (lei/km) fara TVA</t>
  </si>
  <si>
    <t>Ore stationare pentru trailer+remorcher nr zile * 24 ore/zi)</t>
  </si>
  <si>
    <t>Tarif stationare trailer +remorcher (lei/km) fara TVA</t>
  </si>
  <si>
    <t>Valoare stationare trailer+remorcher (lei fara TVA)</t>
  </si>
  <si>
    <t>Total valoare dislocari (lei fara TVA)</t>
  </si>
  <si>
    <t>Autoremorcher+ Trailer</t>
  </si>
  <si>
    <t>Autoturism 4x4</t>
  </si>
  <si>
    <t>7=4*5</t>
  </si>
  <si>
    <t>8=4*6</t>
  </si>
  <si>
    <t>min</t>
  </si>
  <si>
    <t>max</t>
  </si>
  <si>
    <t>12=4*10</t>
  </si>
  <si>
    <t>11=4*9</t>
  </si>
  <si>
    <t>15=4*13</t>
  </si>
  <si>
    <t>16=4*14</t>
  </si>
  <si>
    <t>19=4*17</t>
  </si>
  <si>
    <t>23=4*21</t>
  </si>
  <si>
    <t>24=4*22</t>
  </si>
  <si>
    <t xml:space="preserve">Min  </t>
  </si>
  <si>
    <t>Max</t>
  </si>
  <si>
    <t>14=7+12</t>
  </si>
  <si>
    <t>`</t>
  </si>
  <si>
    <t>Utilaj multifunctional cu tractiune integrala si echipamente</t>
  </si>
  <si>
    <t>20=4*19</t>
  </si>
  <si>
    <t>25=5+9+13+17+21</t>
  </si>
  <si>
    <t>26=6+10+14+18+22</t>
  </si>
  <si>
    <t>27=7+11+15+19+23</t>
  </si>
  <si>
    <t>28=8+12+16+20+24</t>
  </si>
  <si>
    <t>ANEXA 2 C</t>
  </si>
  <si>
    <t>lei ( valoare Anexa 2 C)</t>
  </si>
  <si>
    <t>TRIM. I - ACORD CADRU (AC)</t>
  </si>
  <si>
    <t>(TRIM. II+TRIM.III)-ACORD CADRU</t>
  </si>
  <si>
    <t>(TRIM. IV+TRIM. V)-ACORD CADRU</t>
  </si>
  <si>
    <t>(TRIM. VI+TRIM. VII)-ACORD CADRU</t>
  </si>
  <si>
    <t>TRIM. VIII - ACORD CADRU</t>
  </si>
  <si>
    <r>
      <t>Total AN I-AN IV (TRIM I</t>
    </r>
    <r>
      <rPr>
        <b/>
        <sz val="8"/>
        <rFont val="Calibri"/>
        <family val="2"/>
      </rPr>
      <t>÷</t>
    </r>
    <r>
      <rPr>
        <b/>
        <sz val="8"/>
        <rFont val="Arial"/>
        <family val="2"/>
      </rPr>
      <t>TRIM VIII)</t>
    </r>
  </si>
  <si>
    <t>ATB cu lama si RSP</t>
  </si>
  <si>
    <t>Centralizator deszapezire pe drumuri nationale - TRIMESTRUL I din AC - Minim</t>
  </si>
  <si>
    <t>Centralizator deszapezire pe drumuri nationale - TRIMESTRUL I din AC - Maxim</t>
  </si>
  <si>
    <t>ATB  cu lama si RSP</t>
  </si>
  <si>
    <t>Centralizator deszapezire pe drumuri nationale (TRIM.II+TRIM.III), (TRIM.IV+TRIM.V), (TRIM. VI+TRIM VII) - Minim</t>
  </si>
  <si>
    <t xml:space="preserve"> Centralizator deszapezire pe drumuri nationale  (TRIM.II+TRIM.III), (TRIM.IV+TRIM.V), (TRIM. VI+TRIM VII) - Maxim</t>
  </si>
  <si>
    <t xml:space="preserve"> Centralizator deszapezire pe drumuri nationale -TRIM. VIII din AC - Minim</t>
  </si>
  <si>
    <t xml:space="preserve"> Centralizator deszapezire pe drumuri nationale -TRIM. VIII din AC - Maxim</t>
  </si>
  <si>
    <t>Nr. buc/ 1 cursa</t>
  </si>
  <si>
    <t>Nr. max. curse/buc</t>
  </si>
  <si>
    <t>Ore stationare pentru trailer+remorcher nr zile * 24 ore/zi/cursa)</t>
  </si>
  <si>
    <t>7=2*3*4*6</t>
  </si>
  <si>
    <t>8=2*3*5*6</t>
  </si>
  <si>
    <t>12=2*3*9*11</t>
  </si>
  <si>
    <t>13=2*3*10*11</t>
  </si>
  <si>
    <t>15=8+13</t>
  </si>
  <si>
    <t>TRIMESTRUL (I si VIII din AC)</t>
  </si>
  <si>
    <t>AN/(TRIM.II+TRIM.III), (TRIM.IV+TRIM.V), (TRIM. VI+TRIM VII)</t>
  </si>
  <si>
    <t xml:space="preserve">Incarcator frontal </t>
  </si>
  <si>
    <t>Slobozia 1</t>
  </si>
  <si>
    <t>Slobozia 2</t>
  </si>
  <si>
    <t>Tandarei</t>
  </si>
  <si>
    <t>Fetesti</t>
  </si>
  <si>
    <t xml:space="preserve"> Necesar minim de autoutilaje de deszapezire pe SDN Slobozia                                          </t>
  </si>
  <si>
    <t xml:space="preserve"> Necesar maxim de autoutilaje de deszapezire pe SDN Slobozia                                                                                           </t>
  </si>
  <si>
    <t>Buldoexcavator(la cerere)</t>
  </si>
  <si>
    <t>Autoremorcher(la cerere)</t>
  </si>
  <si>
    <t>Autoutilitara(la cerere)</t>
  </si>
  <si>
    <t>Autogreder(la cerere)</t>
  </si>
  <si>
    <t>Asigurarea si montarea panourilor parazapezi</t>
  </si>
  <si>
    <t>102.3.1</t>
  </si>
  <si>
    <t>Montarea panourilor parazapezi(transport, montare, revizie si intretinere la teren, repararea panourilor de parazapezi si a accesoriilor acestora) din care:</t>
  </si>
  <si>
    <t>Panouri parazapezi metalice</t>
  </si>
  <si>
    <t>ml</t>
  </si>
  <si>
    <t>Panouri parazapezi plasa</t>
  </si>
  <si>
    <t>102.3.2</t>
  </si>
  <si>
    <t>Demontarea panourilor parazapezi (demontare, transport, repararea si depozitarea panourilor de parazapezi si a accesoriilor respective):</t>
  </si>
  <si>
    <t>DISLOCARI AUTOUTILAJE /LA CERERE</t>
  </si>
  <si>
    <t>OFERTANT</t>
  </si>
  <si>
    <t>Centralizatorul financiar al lucrarilor de intretinere curenta iarna AN I-AN IV-DRDP CONSTANTA - LOT 3 -SDN SLOBOZIA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</si>
</sst>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0.0000"/>
    <numFmt numFmtId="181" formatCode="0.000"/>
    <numFmt numFmtId="182" formatCode="0.0"/>
    <numFmt numFmtId="183" formatCode="0.00000"/>
    <numFmt numFmtId="184" formatCode="_-* #,##0.0\ _l_e_i_-;\-* #,##0.0\ _l_e_i_-;_-* &quot;-&quot;??\ _l_e_i_-;_-@_-"/>
    <numFmt numFmtId="185" formatCode="_-* #,##0\ _l_e_i_-;\-* #,##0\ _l_e_i_-;_-* &quot;-&quot;??\ _l_e_i_-;_-@_-"/>
    <numFmt numFmtId="186" formatCode="_-* #,##0.000\ _l_e_i_-;\-* #,##0.000\ _l_e_i_-;_-* &quot;-&quot;??\ _l_e_i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"/>
    <numFmt numFmtId="192" formatCode="[$-409]dddd\,\ mmmm\ dd\,\ yyyy"/>
    <numFmt numFmtId="193" formatCode="[$-409]h:mm:ss\ AM/PM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EIAL"/>
      <family val="0"/>
    </font>
    <font>
      <b/>
      <sz val="8"/>
      <name val="Calibri"/>
      <family val="2"/>
    </font>
    <font>
      <sz val="8"/>
      <name val="ArEIAL"/>
      <family val="0"/>
    </font>
    <font>
      <i/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26" borderId="3" applyNumberFormat="0" applyAlignment="0" applyProtection="0"/>
    <xf numFmtId="0" fontId="49" fillId="28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2" fontId="0" fillId="0" borderId="0" xfId="0" applyNumberFormat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4" applyFont="1" applyBorder="1" applyAlignment="1">
      <alignment vertical="center" wrapText="1"/>
      <protection/>
    </xf>
    <xf numFmtId="0" fontId="1" fillId="0" borderId="0" xfId="0" applyFont="1" applyAlignment="1">
      <alignment horizontal="center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0" fontId="10" fillId="32" borderId="11" xfId="0" applyFont="1" applyFill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6" fillId="0" borderId="0" xfId="54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57" applyFont="1">
      <alignment/>
      <protection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2" fillId="32" borderId="10" xfId="0" applyNumberFormat="1" applyFont="1" applyFill="1" applyBorder="1" applyAlignment="1">
      <alignment horizontal="right" vertical="center" wrapText="1"/>
    </xf>
    <xf numFmtId="0" fontId="12" fillId="0" borderId="10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1" fillId="0" borderId="12" xfId="54" applyFont="1" applyBorder="1" applyAlignment="1">
      <alignment horizontal="center" vertical="center" wrapText="1"/>
      <protection/>
    </xf>
    <xf numFmtId="0" fontId="6" fillId="0" borderId="13" xfId="54" applyFont="1" applyBorder="1" applyAlignment="1">
      <alignment horizontal="center" vertical="center" wrapText="1"/>
      <protection/>
    </xf>
    <xf numFmtId="0" fontId="6" fillId="0" borderId="14" xfId="54" applyFont="1" applyBorder="1" applyAlignment="1">
      <alignment vertical="center" wrapText="1"/>
      <protection/>
    </xf>
    <xf numFmtId="4" fontId="1" fillId="0" borderId="10" xfId="0" applyNumberFormat="1" applyFont="1" applyBorder="1" applyAlignment="1">
      <alignment/>
    </xf>
    <xf numFmtId="4" fontId="4" fillId="32" borderId="10" xfId="0" applyNumberFormat="1" applyFont="1" applyFill="1" applyBorder="1" applyAlignment="1">
      <alignment/>
    </xf>
    <xf numFmtId="4" fontId="1" fillId="32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center" wrapText="1"/>
    </xf>
    <xf numFmtId="0" fontId="6" fillId="0" borderId="0" xfId="0" applyNumberFormat="1" applyFont="1" applyFill="1" applyAlignment="1">
      <alignment wrapText="1"/>
    </xf>
    <xf numFmtId="0" fontId="14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0" fillId="32" borderId="10" xfId="55" applyFont="1" applyFill="1" applyBorder="1" applyAlignment="1">
      <alignment horizontal="center" vertical="center" wrapText="1"/>
      <protection/>
    </xf>
    <xf numFmtId="0" fontId="2" fillId="0" borderId="14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6" fillId="0" borderId="0" xfId="0" applyFont="1" applyFill="1" applyBorder="1" applyAlignment="1">
      <alignment horizontal="center" vertical="center"/>
    </xf>
    <xf numFmtId="0" fontId="2" fillId="0" borderId="0" xfId="50" applyFont="1">
      <alignment/>
      <protection/>
    </xf>
    <xf numFmtId="0" fontId="0" fillId="0" borderId="0" xfId="50">
      <alignment/>
      <protection/>
    </xf>
    <xf numFmtId="0" fontId="2" fillId="0" borderId="0" xfId="50" applyFont="1" applyAlignment="1">
      <alignment horizontal="center"/>
      <protection/>
    </xf>
    <xf numFmtId="0" fontId="2" fillId="0" borderId="0" xfId="50" applyFont="1" applyAlignment="1">
      <alignment/>
      <protection/>
    </xf>
    <xf numFmtId="0" fontId="2" fillId="0" borderId="0" xfId="50" applyFont="1">
      <alignment/>
      <protection/>
    </xf>
    <xf numFmtId="0" fontId="2" fillId="0" borderId="0" xfId="0" applyFont="1" applyAlignment="1">
      <alignment horizontal="center"/>
    </xf>
    <xf numFmtId="4" fontId="2" fillId="0" borderId="10" xfId="50" applyNumberFormat="1" applyFont="1" applyBorder="1">
      <alignment/>
      <protection/>
    </xf>
    <xf numFmtId="0" fontId="2" fillId="0" borderId="10" xfId="50" applyFont="1" applyBorder="1">
      <alignment/>
      <protection/>
    </xf>
    <xf numFmtId="0" fontId="2" fillId="0" borderId="10" xfId="50" applyFont="1" applyBorder="1" applyAlignment="1">
      <alignment horizontal="left"/>
      <protection/>
    </xf>
    <xf numFmtId="2" fontId="10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" fillId="0" borderId="18" xfId="54" applyFont="1" applyBorder="1" applyAlignment="1">
      <alignment horizontal="center" vertical="center" wrapText="1"/>
      <protection/>
    </xf>
    <xf numFmtId="0" fontId="0" fillId="32" borderId="11" xfId="55" applyFont="1" applyFill="1" applyBorder="1" applyAlignment="1">
      <alignment horizontal="center" vertical="center" wrapText="1"/>
      <protection/>
    </xf>
    <xf numFmtId="0" fontId="1" fillId="0" borderId="10" xfId="54" applyFont="1" applyBorder="1" applyAlignment="1">
      <alignment vertical="center" wrapText="1"/>
      <protection/>
    </xf>
    <xf numFmtId="0" fontId="16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0" borderId="0" xfId="0" applyFont="1" applyFill="1" applyAlignment="1">
      <alignment horizontal="left"/>
    </xf>
    <xf numFmtId="0" fontId="6" fillId="0" borderId="10" xfId="54" applyFont="1" applyBorder="1" applyAlignment="1">
      <alignment horizontal="center" vertical="center" wrapText="1"/>
      <protection/>
    </xf>
    <xf numFmtId="0" fontId="0" fillId="0" borderId="10" xfId="50" applyFont="1" applyBorder="1" applyAlignment="1">
      <alignment horizontal="center"/>
      <protection/>
    </xf>
    <xf numFmtId="0" fontId="0" fillId="32" borderId="10" xfId="56" applyFont="1" applyFill="1" applyBorder="1" applyAlignment="1">
      <alignment horizontal="center" vertical="center" wrapText="1"/>
      <protection/>
    </xf>
    <xf numFmtId="0" fontId="0" fillId="32" borderId="19" xfId="56" applyFont="1" applyFill="1" applyBorder="1" applyAlignment="1">
      <alignment horizontal="center" vertical="center" wrapText="1"/>
      <protection/>
    </xf>
    <xf numFmtId="0" fontId="1" fillId="0" borderId="16" xfId="54" applyFont="1" applyBorder="1" applyAlignment="1">
      <alignment vertical="center" wrapText="1"/>
      <protection/>
    </xf>
    <xf numFmtId="0" fontId="1" fillId="0" borderId="20" xfId="54" applyFont="1" applyBorder="1" applyAlignment="1">
      <alignment horizontal="left" vertical="center" wrapText="1"/>
      <protection/>
    </xf>
    <xf numFmtId="0" fontId="6" fillId="0" borderId="21" xfId="54" applyFont="1" applyBorder="1" applyAlignment="1">
      <alignment vertical="center" wrapText="1"/>
      <protection/>
    </xf>
    <xf numFmtId="0" fontId="2" fillId="0" borderId="22" xfId="54" applyFont="1" applyBorder="1" applyAlignment="1">
      <alignment horizontal="center" vertical="center" wrapText="1"/>
      <protection/>
    </xf>
    <xf numFmtId="0" fontId="0" fillId="32" borderId="12" xfId="55" applyFont="1" applyFill="1" applyBorder="1" applyAlignment="1">
      <alignment horizontal="center" vertical="center" wrapText="1"/>
      <protection/>
    </xf>
    <xf numFmtId="0" fontId="0" fillId="32" borderId="19" xfId="55" applyFont="1" applyFill="1" applyBorder="1" applyAlignment="1">
      <alignment horizontal="center" vertical="center" wrapText="1"/>
      <protection/>
    </xf>
    <xf numFmtId="0" fontId="0" fillId="32" borderId="23" xfId="55" applyFont="1" applyFill="1" applyBorder="1" applyAlignment="1">
      <alignment horizontal="center"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0" fillId="32" borderId="16" xfId="55" applyFont="1" applyFill="1" applyBorder="1" applyAlignment="1">
      <alignment horizontal="center" vertical="center" wrapText="1"/>
      <protection/>
    </xf>
    <xf numFmtId="0" fontId="0" fillId="32" borderId="20" xfId="55" applyFont="1" applyFill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 wrapText="1"/>
      <protection/>
    </xf>
    <xf numFmtId="0" fontId="0" fillId="32" borderId="17" xfId="56" applyFont="1" applyFill="1" applyBorder="1" applyAlignment="1">
      <alignment horizontal="center" vertical="center" wrapText="1"/>
      <protection/>
    </xf>
    <xf numFmtId="0" fontId="2" fillId="0" borderId="0" xfId="50" applyFont="1" applyAlignment="1">
      <alignment horizontal="left"/>
      <protection/>
    </xf>
    <xf numFmtId="0" fontId="15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4" fontId="4" fillId="32" borderId="19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50" applyFont="1">
      <alignment/>
      <protection/>
    </xf>
    <xf numFmtId="0" fontId="0" fillId="0" borderId="10" xfId="50" applyFont="1" applyBorder="1" applyAlignment="1">
      <alignment horizontal="center" vertical="center" wrapText="1"/>
      <protection/>
    </xf>
    <xf numFmtId="0" fontId="0" fillId="0" borderId="10" xfId="50" applyFont="1" applyBorder="1">
      <alignment/>
      <protection/>
    </xf>
    <xf numFmtId="4" fontId="0" fillId="0" borderId="10" xfId="50" applyNumberFormat="1" applyFont="1" applyBorder="1">
      <alignment/>
      <protection/>
    </xf>
    <xf numFmtId="0" fontId="2" fillId="0" borderId="0" xfId="53" applyFont="1" applyFill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18" fillId="0" borderId="0" xfId="0" applyFont="1" applyFill="1" applyBorder="1" applyAlignment="1">
      <alignment/>
    </xf>
    <xf numFmtId="0" fontId="1" fillId="0" borderId="0" xfId="53" applyFont="1" applyFill="1">
      <alignment/>
      <protection/>
    </xf>
    <xf numFmtId="0" fontId="18" fillId="0" borderId="0" xfId="0" applyFont="1" applyFill="1" applyBorder="1" applyAlignment="1">
      <alignment/>
    </xf>
    <xf numFmtId="4" fontId="5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52" applyFont="1">
      <alignment/>
      <protection/>
    </xf>
    <xf numFmtId="4" fontId="18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4" fontId="2" fillId="0" borderId="0" xfId="50" applyNumberFormat="1" applyFont="1">
      <alignment/>
      <protection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" fillId="0" borderId="0" xfId="53" applyFont="1">
      <alignment/>
      <protection/>
    </xf>
    <xf numFmtId="0" fontId="6" fillId="0" borderId="24" xfId="54" applyFont="1" applyBorder="1" applyAlignment="1">
      <alignment horizontal="center" vertical="center" wrapText="1"/>
      <protection/>
    </xf>
    <xf numFmtId="0" fontId="6" fillId="0" borderId="25" xfId="54" applyFont="1" applyBorder="1" applyAlignment="1">
      <alignment horizontal="center" vertical="center" wrapText="1"/>
      <protection/>
    </xf>
    <xf numFmtId="0" fontId="6" fillId="0" borderId="26" xfId="54" applyFont="1" applyBorder="1" applyAlignment="1">
      <alignment horizontal="center" vertical="center" wrapText="1"/>
      <protection/>
    </xf>
    <xf numFmtId="0" fontId="6" fillId="0" borderId="27" xfId="54" applyFont="1" applyBorder="1" applyAlignment="1">
      <alignment horizontal="center" vertical="center" wrapText="1"/>
      <protection/>
    </xf>
    <xf numFmtId="0" fontId="6" fillId="0" borderId="28" xfId="54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91" fontId="0" fillId="0" borderId="0" xfId="0" applyNumberFormat="1" applyAlignment="1">
      <alignment/>
    </xf>
    <xf numFmtId="191" fontId="1" fillId="0" borderId="0" xfId="0" applyNumberFormat="1" applyFont="1" applyAlignment="1">
      <alignment/>
    </xf>
    <xf numFmtId="4" fontId="20" fillId="0" borderId="0" xfId="0" applyNumberFormat="1" applyFont="1" applyFill="1" applyBorder="1" applyAlignment="1">
      <alignment/>
    </xf>
    <xf numFmtId="0" fontId="1" fillId="0" borderId="16" xfId="54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9" xfId="0" applyFont="1" applyBorder="1" applyAlignment="1">
      <alignment/>
    </xf>
    <xf numFmtId="3" fontId="1" fillId="0" borderId="0" xfId="0" applyNumberFormat="1" applyFont="1" applyAlignment="1">
      <alignment/>
    </xf>
    <xf numFmtId="0" fontId="21" fillId="0" borderId="10" xfId="0" applyFont="1" applyBorder="1" applyAlignment="1">
      <alignment vertical="center" wrapText="1"/>
    </xf>
    <xf numFmtId="0" fontId="14" fillId="0" borderId="10" xfId="0" applyFont="1" applyBorder="1" applyAlignment="1">
      <alignment/>
    </xf>
    <xf numFmtId="1" fontId="14" fillId="0" borderId="10" xfId="0" applyNumberFormat="1" applyFont="1" applyBorder="1" applyAlignment="1">
      <alignment/>
    </xf>
    <xf numFmtId="1" fontId="14" fillId="0" borderId="19" xfId="0" applyNumberFormat="1" applyFont="1" applyBorder="1" applyAlignment="1">
      <alignment/>
    </xf>
    <xf numFmtId="0" fontId="14" fillId="33" borderId="1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53" applyFont="1">
      <alignment/>
      <protection/>
    </xf>
    <xf numFmtId="0" fontId="24" fillId="0" borderId="0" xfId="53" applyFont="1">
      <alignment/>
      <protection/>
    </xf>
    <xf numFmtId="0" fontId="24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" fontId="1" fillId="0" borderId="0" xfId="0" applyNumberFormat="1" applyFont="1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4" fillId="0" borderId="11" xfId="0" applyFont="1" applyBorder="1" applyAlignment="1" quotePrefix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" fontId="1" fillId="32" borderId="11" xfId="0" applyNumberFormat="1" applyFont="1" applyFill="1" applyBorder="1" applyAlignment="1">
      <alignment horizontal="center" vertical="center"/>
    </xf>
    <xf numFmtId="4" fontId="1" fillId="32" borderId="30" xfId="0" applyNumberFormat="1" applyFont="1" applyFill="1" applyBorder="1" applyAlignment="1">
      <alignment horizontal="center" vertical="center"/>
    </xf>
    <xf numFmtId="4" fontId="1" fillId="32" borderId="2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4" fontId="1" fillId="32" borderId="11" xfId="0" applyNumberFormat="1" applyFont="1" applyFill="1" applyBorder="1" applyAlignment="1">
      <alignment horizontal="center" vertical="center" wrapText="1"/>
    </xf>
    <xf numFmtId="4" fontId="1" fillId="32" borderId="30" xfId="0" applyNumberFormat="1" applyFont="1" applyFill="1" applyBorder="1" applyAlignment="1">
      <alignment horizontal="center" vertical="center" wrapText="1"/>
    </xf>
    <xf numFmtId="4" fontId="1" fillId="32" borderId="25" xfId="0" applyNumberFormat="1" applyFont="1" applyFill="1" applyBorder="1" applyAlignment="1">
      <alignment horizontal="center" vertical="center" wrapText="1"/>
    </xf>
    <xf numFmtId="4" fontId="1" fillId="32" borderId="11" xfId="0" applyNumberFormat="1" applyFont="1" applyFill="1" applyBorder="1" applyAlignment="1">
      <alignment horizontal="center"/>
    </xf>
    <xf numFmtId="4" fontId="1" fillId="32" borderId="30" xfId="0" applyNumberFormat="1" applyFont="1" applyFill="1" applyBorder="1" applyAlignment="1">
      <alignment horizontal="center"/>
    </xf>
    <xf numFmtId="4" fontId="1" fillId="32" borderId="25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6" fillId="0" borderId="3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6" xfId="54" applyFont="1" applyBorder="1" applyAlignment="1">
      <alignment horizontal="center" vertical="center" wrapText="1"/>
      <protection/>
    </xf>
    <xf numFmtId="0" fontId="6" fillId="0" borderId="37" xfId="54" applyFont="1" applyBorder="1" applyAlignment="1">
      <alignment horizontal="center" vertical="center" wrapText="1"/>
      <protection/>
    </xf>
    <xf numFmtId="0" fontId="6" fillId="0" borderId="38" xfId="54" applyFont="1" applyBorder="1" applyAlignment="1">
      <alignment horizontal="center" vertical="center" wrapText="1"/>
      <protection/>
    </xf>
    <xf numFmtId="0" fontId="6" fillId="0" borderId="34" xfId="54" applyFont="1" applyBorder="1" applyAlignment="1">
      <alignment horizontal="center" vertical="center" wrapText="1"/>
      <protection/>
    </xf>
    <xf numFmtId="0" fontId="6" fillId="0" borderId="17" xfId="54" applyFont="1" applyBorder="1" applyAlignment="1">
      <alignment horizontal="center" vertical="center" wrapText="1"/>
      <protection/>
    </xf>
    <xf numFmtId="0" fontId="6" fillId="0" borderId="38" xfId="54" applyFont="1" applyBorder="1" applyAlignment="1">
      <alignment horizontal="center" vertical="center" wrapText="1"/>
      <protection/>
    </xf>
    <xf numFmtId="0" fontId="6" fillId="0" borderId="19" xfId="54" applyFont="1" applyBorder="1" applyAlignment="1">
      <alignment horizontal="center" vertical="center" wrapText="1"/>
      <protection/>
    </xf>
    <xf numFmtId="0" fontId="6" fillId="0" borderId="36" xfId="54" applyFont="1" applyBorder="1" applyAlignment="1">
      <alignment horizontal="center" vertical="center" wrapText="1"/>
      <protection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32" xfId="54" applyFont="1" applyBorder="1" applyAlignment="1">
      <alignment horizontal="center" vertical="center" wrapText="1"/>
      <protection/>
    </xf>
    <xf numFmtId="0" fontId="6" fillId="0" borderId="16" xfId="54" applyFont="1" applyBorder="1" applyAlignment="1">
      <alignment horizontal="center" vertical="center" wrapText="1"/>
      <protection/>
    </xf>
    <xf numFmtId="0" fontId="6" fillId="0" borderId="37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32" xfId="54" applyFont="1" applyBorder="1" applyAlignment="1">
      <alignment horizontal="center" vertical="center" wrapText="1"/>
      <protection/>
    </xf>
    <xf numFmtId="0" fontId="12" fillId="0" borderId="10" xfId="0" applyFont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left" wrapText="1"/>
    </xf>
    <xf numFmtId="0" fontId="10" fillId="0" borderId="10" xfId="0" applyFont="1" applyBorder="1" applyAlignment="1">
      <alignment horizontal="left" vertical="center" wrapText="1"/>
    </xf>
    <xf numFmtId="0" fontId="12" fillId="0" borderId="16" xfId="0" applyNumberFormat="1" applyFont="1" applyBorder="1" applyAlignment="1">
      <alignment horizontal="center" vertical="center" wrapText="1"/>
    </xf>
    <xf numFmtId="0" fontId="12" fillId="0" borderId="17" xfId="0" applyNumberFormat="1" applyFont="1" applyBorder="1" applyAlignment="1">
      <alignment horizontal="center" vertical="center" wrapText="1"/>
    </xf>
    <xf numFmtId="0" fontId="10" fillId="0" borderId="16" xfId="54" applyFont="1" applyBorder="1" applyAlignment="1">
      <alignment horizontal="left" vertical="center" wrapText="1"/>
      <protection/>
    </xf>
    <xf numFmtId="0" fontId="10" fillId="0" borderId="17" xfId="54" applyFont="1" applyBorder="1" applyAlignment="1">
      <alignment horizontal="left" vertical="center" wrapText="1"/>
      <protection/>
    </xf>
    <xf numFmtId="0" fontId="9" fillId="0" borderId="0" xfId="0" applyFont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top" wrapText="1"/>
    </xf>
    <xf numFmtId="2" fontId="12" fillId="0" borderId="25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0" fillId="0" borderId="10" xfId="54" applyFont="1" applyBorder="1" applyAlignment="1">
      <alignment horizontal="left" vertical="center" wrapText="1"/>
      <protection/>
    </xf>
    <xf numFmtId="2" fontId="12" fillId="0" borderId="10" xfId="0" applyNumberFormat="1" applyFont="1" applyBorder="1" applyAlignment="1">
      <alignment horizontal="center" vertical="top" wrapText="1"/>
    </xf>
    <xf numFmtId="0" fontId="0" fillId="0" borderId="16" xfId="50" applyFont="1" applyBorder="1" applyAlignment="1">
      <alignment horizontal="center" vertical="center" wrapText="1"/>
      <protection/>
    </xf>
    <xf numFmtId="0" fontId="0" fillId="0" borderId="17" xfId="50" applyFont="1" applyBorder="1" applyAlignment="1">
      <alignment horizontal="center" vertical="center" wrapText="1"/>
      <protection/>
    </xf>
    <xf numFmtId="0" fontId="0" fillId="0" borderId="20" xfId="50" applyFont="1" applyBorder="1" applyAlignment="1">
      <alignment horizontal="center" vertical="center" wrapText="1"/>
      <protection/>
    </xf>
    <xf numFmtId="0" fontId="0" fillId="0" borderId="39" xfId="50" applyFont="1" applyBorder="1" applyAlignment="1">
      <alignment horizontal="center" vertical="center" wrapText="1"/>
      <protection/>
    </xf>
    <xf numFmtId="0" fontId="0" fillId="0" borderId="28" xfId="50" applyFont="1" applyBorder="1" applyAlignment="1">
      <alignment horizontal="center" vertical="center" wrapText="1"/>
      <protection/>
    </xf>
    <xf numFmtId="0" fontId="0" fillId="0" borderId="27" xfId="50" applyFont="1" applyBorder="1" applyAlignment="1">
      <alignment horizontal="center" vertical="center" wrapText="1"/>
      <protection/>
    </xf>
    <xf numFmtId="0" fontId="0" fillId="0" borderId="11" xfId="50" applyFont="1" applyBorder="1" applyAlignment="1">
      <alignment horizontal="center" vertical="center" wrapText="1"/>
      <protection/>
    </xf>
    <xf numFmtId="0" fontId="0" fillId="0" borderId="25" xfId="50" applyFont="1" applyBorder="1" applyAlignment="1">
      <alignment horizontal="center" vertical="center" wrapText="1"/>
      <protection/>
    </xf>
    <xf numFmtId="0" fontId="2" fillId="0" borderId="40" xfId="50" applyFont="1" applyBorder="1" applyAlignment="1">
      <alignment horizontal="center"/>
      <protection/>
    </xf>
    <xf numFmtId="0" fontId="0" fillId="0" borderId="11" xfId="50" applyFont="1" applyBorder="1" applyAlignment="1">
      <alignment horizontal="center" vertical="center"/>
      <protection/>
    </xf>
    <xf numFmtId="0" fontId="0" fillId="0" borderId="25" xfId="50" applyFont="1" applyBorder="1" applyAlignment="1">
      <alignment horizontal="center" vertical="center"/>
      <protection/>
    </xf>
    <xf numFmtId="0" fontId="0" fillId="0" borderId="11" xfId="50" applyFont="1" applyBorder="1" applyAlignment="1">
      <alignment horizontal="center" vertical="center" textRotation="90"/>
      <protection/>
    </xf>
    <xf numFmtId="0" fontId="0" fillId="0" borderId="25" xfId="50" applyFont="1" applyBorder="1" applyAlignment="1">
      <alignment horizontal="center" vertical="center" textRotation="90"/>
      <protection/>
    </xf>
    <xf numFmtId="0" fontId="2" fillId="0" borderId="0" xfId="0" applyFont="1" applyAlignment="1">
      <alignment horizontal="left"/>
    </xf>
    <xf numFmtId="0" fontId="2" fillId="0" borderId="0" xfId="50" applyFont="1" applyAlignment="1">
      <alignment horizontal="left"/>
      <protection/>
    </xf>
    <xf numFmtId="0" fontId="2" fillId="0" borderId="0" xfId="50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_ANEXA A SI ANEXA B bistrita" xfId="52"/>
    <cellStyle name="Normal_LOT 2 - CJ - ANEXE modificate" xfId="53"/>
    <cellStyle name="Normal_NI1" xfId="54"/>
    <cellStyle name="Normal_NI2" xfId="55"/>
    <cellStyle name="Normal_NI2 2" xfId="56"/>
    <cellStyle name="Normal_UTILAJE SDN BUCURESTI NORD 2013 - 2014" xfId="57"/>
    <cellStyle name="Notă" xfId="58"/>
    <cellStyle name="Percent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Verificare celulă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6"/>
  <sheetViews>
    <sheetView view="pageBreakPreview" zoomScaleSheetLayoutView="100" zoomScalePageLayoutView="0" workbookViewId="0" topLeftCell="A1">
      <pane xSplit="4" ySplit="13" topLeftCell="E2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AB15" sqref="AB15:AC32"/>
    </sheetView>
  </sheetViews>
  <sheetFormatPr defaultColWidth="9.140625" defaultRowHeight="12.75"/>
  <cols>
    <col min="1" max="1" width="3.00390625" style="2" customWidth="1"/>
    <col min="2" max="2" width="6.421875" style="7" customWidth="1"/>
    <col min="3" max="3" width="45.7109375" style="5" customWidth="1"/>
    <col min="4" max="4" width="9.28125" style="2" customWidth="1"/>
    <col min="5" max="5" width="9.28125" style="40" bestFit="1" customWidth="1"/>
    <col min="6" max="6" width="7.140625" style="40" bestFit="1" customWidth="1"/>
    <col min="7" max="7" width="8.140625" style="1" bestFit="1" customWidth="1"/>
    <col min="8" max="8" width="12.28125" style="1" bestFit="1" customWidth="1"/>
    <col min="9" max="9" width="10.00390625" style="1" customWidth="1"/>
    <col min="10" max="10" width="7.00390625" style="1" customWidth="1"/>
    <col min="11" max="11" width="8.00390625" style="1" customWidth="1"/>
    <col min="12" max="12" width="10.7109375" style="1" customWidth="1"/>
    <col min="13" max="13" width="10.28125" style="1" customWidth="1"/>
    <col min="14" max="14" width="7.00390625" style="1" customWidth="1"/>
    <col min="15" max="15" width="8.00390625" style="1" customWidth="1"/>
    <col min="16" max="16" width="10.7109375" style="1" customWidth="1"/>
    <col min="17" max="17" width="12.28125" style="1" bestFit="1" customWidth="1"/>
    <col min="18" max="18" width="7.140625" style="1" customWidth="1"/>
    <col min="19" max="19" width="7.8515625" style="1" customWidth="1"/>
    <col min="20" max="21" width="12.28125" style="1" bestFit="1" customWidth="1"/>
    <col min="22" max="22" width="7.140625" style="1" customWidth="1"/>
    <col min="23" max="23" width="7.8515625" style="1" customWidth="1"/>
    <col min="24" max="25" width="12.421875" style="1" bestFit="1" customWidth="1"/>
    <col min="26" max="26" width="6.7109375" style="1" customWidth="1"/>
    <col min="27" max="27" width="7.7109375" style="1" customWidth="1"/>
    <col min="28" max="28" width="13.28125" style="1" bestFit="1" customWidth="1"/>
    <col min="29" max="29" width="10.7109375" style="1" customWidth="1"/>
    <col min="30" max="30" width="14.28125" style="1" customWidth="1"/>
    <col min="31" max="32" width="10.00390625" style="1" bestFit="1" customWidth="1"/>
    <col min="33" max="33" width="10.8515625" style="1" customWidth="1"/>
    <col min="34" max="34" width="8.140625" style="1" customWidth="1"/>
    <col min="35" max="36" width="10.00390625" style="1" bestFit="1" customWidth="1"/>
    <col min="37" max="37" width="6.8515625" style="1" customWidth="1"/>
    <col min="38" max="38" width="7.8515625" style="1" customWidth="1"/>
    <col min="39" max="39" width="10.7109375" style="1" customWidth="1"/>
    <col min="40" max="40" width="12.00390625" style="1" customWidth="1"/>
    <col min="41" max="16384" width="9.140625" style="1" customWidth="1"/>
  </cols>
  <sheetData>
    <row r="1" spans="1:28" ht="12.75">
      <c r="A1" s="216" t="s">
        <v>133</v>
      </c>
      <c r="B1" s="216"/>
      <c r="C1" s="216"/>
      <c r="K1" s="9"/>
      <c r="O1" s="9"/>
      <c r="U1" s="9"/>
      <c r="Y1" s="9"/>
      <c r="AA1" s="127"/>
      <c r="AB1" s="85"/>
    </row>
    <row r="2" spans="1:28" ht="12.75">
      <c r="A2" s="73"/>
      <c r="B2" s="73"/>
      <c r="C2" s="73"/>
      <c r="AA2" s="127"/>
      <c r="AB2" s="85"/>
    </row>
    <row r="3" spans="1:28" ht="12.75">
      <c r="A3" s="18"/>
      <c r="B3" s="18"/>
      <c r="C3" s="18"/>
      <c r="AB3" s="71"/>
    </row>
    <row r="4" spans="1:28" ht="14.25">
      <c r="A4" s="18"/>
      <c r="B4" s="18"/>
      <c r="C4" s="18"/>
      <c r="D4" s="170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70"/>
      <c r="Z4" s="170"/>
      <c r="AA4" s="170"/>
      <c r="AB4" s="71"/>
    </row>
    <row r="5" spans="1:28" ht="14.25">
      <c r="A5" s="18"/>
      <c r="B5" s="18"/>
      <c r="C5" s="18"/>
      <c r="D5" s="170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70"/>
      <c r="Z5" s="170"/>
      <c r="AA5" s="170"/>
      <c r="AB5" s="71"/>
    </row>
    <row r="6" spans="1:27" ht="14.25">
      <c r="A6" s="18"/>
      <c r="B6" s="18"/>
      <c r="C6" s="18"/>
      <c r="D6" s="170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215"/>
      <c r="Y6" s="215"/>
      <c r="Z6" s="215"/>
      <c r="AA6" s="215"/>
    </row>
    <row r="7" spans="1:3" ht="12.75">
      <c r="A7" s="18"/>
      <c r="B7" s="18"/>
      <c r="C7" s="18"/>
    </row>
    <row r="8" spans="1:25" s="8" customFormat="1" ht="15.75">
      <c r="A8" s="183" t="s">
        <v>134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Y8" s="8" t="s">
        <v>80</v>
      </c>
    </row>
    <row r="9" spans="1:28" s="8" customFormat="1" ht="16.5" thickBot="1">
      <c r="A9" s="46"/>
      <c r="B9" s="46"/>
      <c r="C9" s="46"/>
      <c r="D9" s="46"/>
      <c r="E9" s="46"/>
      <c r="F9" s="46"/>
      <c r="G9" s="46"/>
      <c r="H9" s="46"/>
      <c r="J9" s="46"/>
      <c r="K9" s="46"/>
      <c r="N9" s="46"/>
      <c r="O9" s="46"/>
      <c r="AB9" s="9" t="s">
        <v>47</v>
      </c>
    </row>
    <row r="10" spans="1:29" s="44" customFormat="1" ht="13.5" customHeight="1">
      <c r="A10" s="217" t="s">
        <v>4</v>
      </c>
      <c r="B10" s="219" t="s">
        <v>0</v>
      </c>
      <c r="C10" s="221" t="s">
        <v>2</v>
      </c>
      <c r="D10" s="221" t="s">
        <v>1</v>
      </c>
      <c r="E10" s="221" t="s">
        <v>3</v>
      </c>
      <c r="F10" s="211" t="s">
        <v>89</v>
      </c>
      <c r="G10" s="212"/>
      <c r="H10" s="212"/>
      <c r="I10" s="213"/>
      <c r="J10" s="211" t="s">
        <v>90</v>
      </c>
      <c r="K10" s="212"/>
      <c r="L10" s="212"/>
      <c r="M10" s="213"/>
      <c r="N10" s="211" t="s">
        <v>91</v>
      </c>
      <c r="O10" s="212"/>
      <c r="P10" s="212"/>
      <c r="Q10" s="213"/>
      <c r="R10" s="211" t="s">
        <v>92</v>
      </c>
      <c r="S10" s="212"/>
      <c r="T10" s="212"/>
      <c r="U10" s="213"/>
      <c r="V10" s="211" t="s">
        <v>93</v>
      </c>
      <c r="W10" s="212"/>
      <c r="X10" s="212"/>
      <c r="Y10" s="213"/>
      <c r="Z10" s="211" t="s">
        <v>94</v>
      </c>
      <c r="AA10" s="212"/>
      <c r="AB10" s="212"/>
      <c r="AC10" s="214"/>
    </row>
    <row r="11" spans="1:29" s="44" customFormat="1" ht="27.75" customHeight="1">
      <c r="A11" s="218"/>
      <c r="B11" s="220"/>
      <c r="C11" s="222"/>
      <c r="D11" s="222"/>
      <c r="E11" s="222"/>
      <c r="F11" s="206" t="s">
        <v>50</v>
      </c>
      <c r="G11" s="207"/>
      <c r="H11" s="208" t="s">
        <v>51</v>
      </c>
      <c r="I11" s="209"/>
      <c r="J11" s="206" t="s">
        <v>50</v>
      </c>
      <c r="K11" s="207"/>
      <c r="L11" s="208" t="s">
        <v>51</v>
      </c>
      <c r="M11" s="209"/>
      <c r="N11" s="206" t="s">
        <v>50</v>
      </c>
      <c r="O11" s="207"/>
      <c r="P11" s="208" t="s">
        <v>51</v>
      </c>
      <c r="Q11" s="209"/>
      <c r="R11" s="206" t="s">
        <v>50</v>
      </c>
      <c r="S11" s="207"/>
      <c r="T11" s="208" t="s">
        <v>51</v>
      </c>
      <c r="U11" s="209"/>
      <c r="V11" s="206" t="s">
        <v>50</v>
      </c>
      <c r="W11" s="207"/>
      <c r="X11" s="208" t="s">
        <v>51</v>
      </c>
      <c r="Y11" s="209"/>
      <c r="Z11" s="206" t="s">
        <v>50</v>
      </c>
      <c r="AA11" s="207"/>
      <c r="AB11" s="208" t="s">
        <v>51</v>
      </c>
      <c r="AC11" s="210"/>
    </row>
    <row r="12" spans="1:32" s="45" customFormat="1" ht="36">
      <c r="A12" s="62">
        <v>0</v>
      </c>
      <c r="B12" s="61">
        <v>1</v>
      </c>
      <c r="C12" s="61">
        <v>2</v>
      </c>
      <c r="D12" s="61">
        <v>3</v>
      </c>
      <c r="E12" s="61">
        <v>4</v>
      </c>
      <c r="F12" s="61">
        <v>5</v>
      </c>
      <c r="G12" s="61">
        <v>6</v>
      </c>
      <c r="H12" s="61" t="s">
        <v>66</v>
      </c>
      <c r="I12" s="61" t="s">
        <v>67</v>
      </c>
      <c r="J12" s="61">
        <v>9</v>
      </c>
      <c r="K12" s="61">
        <v>10</v>
      </c>
      <c r="L12" s="61" t="s">
        <v>71</v>
      </c>
      <c r="M12" s="61" t="s">
        <v>70</v>
      </c>
      <c r="N12" s="61">
        <v>13</v>
      </c>
      <c r="O12" s="61">
        <v>14</v>
      </c>
      <c r="P12" s="61" t="s">
        <v>72</v>
      </c>
      <c r="Q12" s="61" t="s">
        <v>73</v>
      </c>
      <c r="R12" s="61">
        <v>17</v>
      </c>
      <c r="S12" s="61">
        <v>18</v>
      </c>
      <c r="T12" s="61" t="s">
        <v>74</v>
      </c>
      <c r="U12" s="61" t="s">
        <v>82</v>
      </c>
      <c r="V12" s="61">
        <v>21</v>
      </c>
      <c r="W12" s="61">
        <v>22</v>
      </c>
      <c r="X12" s="61" t="s">
        <v>75</v>
      </c>
      <c r="Y12" s="61" t="s">
        <v>76</v>
      </c>
      <c r="Z12" s="61" t="s">
        <v>83</v>
      </c>
      <c r="AA12" s="61" t="s">
        <v>84</v>
      </c>
      <c r="AB12" s="61" t="s">
        <v>85</v>
      </c>
      <c r="AC12" s="117" t="s">
        <v>86</v>
      </c>
      <c r="AE12" s="44"/>
      <c r="AF12" s="44"/>
    </row>
    <row r="13" spans="1:29" s="45" customFormat="1" ht="12">
      <c r="A13" s="62"/>
      <c r="B13" s="61"/>
      <c r="C13" s="61"/>
      <c r="D13" s="61"/>
      <c r="E13" s="61"/>
      <c r="F13" s="61" t="s">
        <v>68</v>
      </c>
      <c r="G13" s="61" t="s">
        <v>69</v>
      </c>
      <c r="H13" s="61" t="s">
        <v>68</v>
      </c>
      <c r="I13" s="61" t="s">
        <v>69</v>
      </c>
      <c r="J13" s="61" t="s">
        <v>68</v>
      </c>
      <c r="K13" s="61" t="s">
        <v>69</v>
      </c>
      <c r="L13" s="61" t="s">
        <v>68</v>
      </c>
      <c r="M13" s="61" t="s">
        <v>69</v>
      </c>
      <c r="N13" s="61" t="s">
        <v>68</v>
      </c>
      <c r="O13" s="61" t="s">
        <v>69</v>
      </c>
      <c r="P13" s="61" t="s">
        <v>68</v>
      </c>
      <c r="Q13" s="61" t="s">
        <v>69</v>
      </c>
      <c r="R13" s="61" t="s">
        <v>68</v>
      </c>
      <c r="S13" s="61" t="s">
        <v>69</v>
      </c>
      <c r="T13" s="61" t="s">
        <v>68</v>
      </c>
      <c r="U13" s="61" t="s">
        <v>69</v>
      </c>
      <c r="V13" s="61" t="s">
        <v>68</v>
      </c>
      <c r="W13" s="61" t="s">
        <v>69</v>
      </c>
      <c r="X13" s="61" t="s">
        <v>68</v>
      </c>
      <c r="Y13" s="61" t="s">
        <v>69</v>
      </c>
      <c r="Z13" s="61" t="s">
        <v>68</v>
      </c>
      <c r="AA13" s="61" t="s">
        <v>69</v>
      </c>
      <c r="AB13" s="61" t="s">
        <v>68</v>
      </c>
      <c r="AC13" s="117" t="s">
        <v>69</v>
      </c>
    </row>
    <row r="14" spans="1:30" ht="15">
      <c r="A14" s="63"/>
      <c r="B14" s="6">
        <v>102</v>
      </c>
      <c r="C14" s="19" t="s">
        <v>5</v>
      </c>
      <c r="D14" s="10"/>
      <c r="E14" s="13"/>
      <c r="F14" s="13"/>
      <c r="G14" s="3"/>
      <c r="H14" s="3"/>
      <c r="I14" s="3"/>
      <c r="J14" s="13"/>
      <c r="K14" s="3"/>
      <c r="L14" s="3"/>
      <c r="M14" s="3"/>
      <c r="N14" s="13"/>
      <c r="O14" s="3"/>
      <c r="P14" s="3"/>
      <c r="Q14" s="3"/>
      <c r="R14" s="13"/>
      <c r="S14" s="3"/>
      <c r="T14" s="3"/>
      <c r="U14" s="3"/>
      <c r="V14" s="13"/>
      <c r="W14" s="3"/>
      <c r="X14" s="3"/>
      <c r="Y14" s="3"/>
      <c r="Z14" s="13"/>
      <c r="AA14" s="3"/>
      <c r="AB14" s="3"/>
      <c r="AC14" s="118"/>
      <c r="AD14" s="120"/>
    </row>
    <row r="15" spans="1:30" s="138" customFormat="1" ht="15">
      <c r="A15" s="184">
        <v>1</v>
      </c>
      <c r="B15" s="6">
        <v>102.3</v>
      </c>
      <c r="C15" s="19" t="s">
        <v>124</v>
      </c>
      <c r="D15" s="160"/>
      <c r="E15" s="161"/>
      <c r="F15" s="161"/>
      <c r="G15" s="162"/>
      <c r="H15" s="162"/>
      <c r="I15" s="162"/>
      <c r="J15" s="161"/>
      <c r="K15" s="162"/>
      <c r="L15" s="162"/>
      <c r="M15" s="162"/>
      <c r="N15" s="161"/>
      <c r="O15" s="162"/>
      <c r="P15" s="162"/>
      <c r="Q15" s="162"/>
      <c r="R15" s="161"/>
      <c r="S15" s="162"/>
      <c r="T15" s="162"/>
      <c r="U15" s="162"/>
      <c r="V15" s="161"/>
      <c r="W15" s="162"/>
      <c r="X15" s="162"/>
      <c r="Y15" s="162"/>
      <c r="Z15" s="161"/>
      <c r="AA15" s="162"/>
      <c r="AB15" s="162"/>
      <c r="AC15" s="163"/>
      <c r="AD15" s="164"/>
    </row>
    <row r="16" spans="1:30" s="138" customFormat="1" ht="33.75">
      <c r="A16" s="185"/>
      <c r="B16" s="187" t="s">
        <v>125</v>
      </c>
      <c r="C16" s="165" t="s">
        <v>126</v>
      </c>
      <c r="D16" s="160"/>
      <c r="E16" s="161"/>
      <c r="F16" s="161"/>
      <c r="G16" s="162"/>
      <c r="H16" s="162"/>
      <c r="I16" s="162"/>
      <c r="J16" s="161"/>
      <c r="K16" s="162"/>
      <c r="L16" s="162"/>
      <c r="M16" s="162"/>
      <c r="N16" s="161"/>
      <c r="O16" s="162"/>
      <c r="P16" s="162"/>
      <c r="Q16" s="162"/>
      <c r="R16" s="161"/>
      <c r="S16" s="162"/>
      <c r="T16" s="162"/>
      <c r="U16" s="162"/>
      <c r="V16" s="161"/>
      <c r="W16" s="162"/>
      <c r="X16" s="162"/>
      <c r="Y16" s="162"/>
      <c r="Z16" s="161"/>
      <c r="AA16" s="162"/>
      <c r="AB16" s="162"/>
      <c r="AC16" s="163"/>
      <c r="AD16" s="164"/>
    </row>
    <row r="17" spans="1:31" s="138" customFormat="1" ht="12.75">
      <c r="A17" s="185"/>
      <c r="B17" s="188"/>
      <c r="C17" s="125" t="s">
        <v>127</v>
      </c>
      <c r="D17" s="160" t="s">
        <v>128</v>
      </c>
      <c r="E17" s="166"/>
      <c r="F17" s="169">
        <v>1394</v>
      </c>
      <c r="G17" s="169">
        <v>9277.28</v>
      </c>
      <c r="H17" s="166"/>
      <c r="I17" s="166"/>
      <c r="J17" s="166">
        <f>F17</f>
        <v>1394</v>
      </c>
      <c r="K17" s="166">
        <f>G17</f>
        <v>9277.28</v>
      </c>
      <c r="L17" s="166"/>
      <c r="M17" s="166"/>
      <c r="N17" s="166">
        <f>F17</f>
        <v>1394</v>
      </c>
      <c r="O17" s="166">
        <f>G17</f>
        <v>9277.28</v>
      </c>
      <c r="P17" s="166"/>
      <c r="Q17" s="166"/>
      <c r="R17" s="166">
        <f>F17</f>
        <v>1394</v>
      </c>
      <c r="S17" s="166">
        <f>G17</f>
        <v>9277.28</v>
      </c>
      <c r="T17" s="166"/>
      <c r="U17" s="166"/>
      <c r="V17" s="166"/>
      <c r="W17" s="166"/>
      <c r="X17" s="166"/>
      <c r="Y17" s="166"/>
      <c r="Z17" s="166">
        <f>F17+J17+N17+R17</f>
        <v>5576</v>
      </c>
      <c r="AA17" s="166">
        <f>G17+K17+O17+S17</f>
        <v>37109.12</v>
      </c>
      <c r="AB17" s="167"/>
      <c r="AC17" s="168"/>
      <c r="AD17" s="164"/>
      <c r="AE17" s="138">
        <f>AA17+AA18</f>
        <v>64909.12</v>
      </c>
    </row>
    <row r="18" spans="1:31" s="138" customFormat="1" ht="12.75">
      <c r="A18" s="185"/>
      <c r="B18" s="189"/>
      <c r="C18" s="125" t="s">
        <v>129</v>
      </c>
      <c r="D18" s="160" t="s">
        <v>128</v>
      </c>
      <c r="E18" s="166"/>
      <c r="F18" s="169">
        <v>1045</v>
      </c>
      <c r="G18" s="169">
        <v>6950</v>
      </c>
      <c r="H18" s="166"/>
      <c r="I18" s="166"/>
      <c r="J18" s="166">
        <f>F18</f>
        <v>1045</v>
      </c>
      <c r="K18" s="166">
        <f>G18</f>
        <v>6950</v>
      </c>
      <c r="L18" s="166"/>
      <c r="M18" s="166"/>
      <c r="N18" s="166">
        <f>F18</f>
        <v>1045</v>
      </c>
      <c r="O18" s="166">
        <f>G18</f>
        <v>6950</v>
      </c>
      <c r="P18" s="166"/>
      <c r="Q18" s="166"/>
      <c r="R18" s="166">
        <f>F18</f>
        <v>1045</v>
      </c>
      <c r="S18" s="166">
        <f>G18</f>
        <v>6950</v>
      </c>
      <c r="T18" s="166"/>
      <c r="U18" s="166"/>
      <c r="V18" s="166"/>
      <c r="W18" s="166"/>
      <c r="X18" s="166"/>
      <c r="Y18" s="166"/>
      <c r="Z18" s="166">
        <f>F18+J18+N18+R18</f>
        <v>4180</v>
      </c>
      <c r="AA18" s="166">
        <f>G18+K18+O18+S18</f>
        <v>27800</v>
      </c>
      <c r="AB18" s="167"/>
      <c r="AC18" s="168"/>
      <c r="AD18" s="164"/>
      <c r="AE18" s="138">
        <f>AE17/4</f>
        <v>16227.28</v>
      </c>
    </row>
    <row r="19" spans="1:30" s="138" customFormat="1" ht="35.25" customHeight="1">
      <c r="A19" s="185"/>
      <c r="B19" s="187" t="s">
        <v>130</v>
      </c>
      <c r="C19" s="19" t="s">
        <v>131</v>
      </c>
      <c r="D19" s="160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7"/>
      <c r="AC19" s="168"/>
      <c r="AD19" s="164"/>
    </row>
    <row r="20" spans="1:30" s="138" customFormat="1" ht="14.25" customHeight="1">
      <c r="A20" s="185"/>
      <c r="B20" s="188"/>
      <c r="C20" s="125" t="s">
        <v>127</v>
      </c>
      <c r="D20" s="160" t="s">
        <v>128</v>
      </c>
      <c r="E20" s="166"/>
      <c r="F20" s="166"/>
      <c r="G20" s="166"/>
      <c r="H20" s="166"/>
      <c r="I20" s="166"/>
      <c r="J20" s="166">
        <f>F17</f>
        <v>1394</v>
      </c>
      <c r="K20" s="166">
        <f>G17</f>
        <v>9277.28</v>
      </c>
      <c r="L20" s="166"/>
      <c r="M20" s="166"/>
      <c r="N20" s="166">
        <f>F17</f>
        <v>1394</v>
      </c>
      <c r="O20" s="166">
        <f>G17</f>
        <v>9277.28</v>
      </c>
      <c r="P20" s="166"/>
      <c r="Q20" s="166"/>
      <c r="R20" s="166">
        <f>F17</f>
        <v>1394</v>
      </c>
      <c r="S20" s="166">
        <f>G17</f>
        <v>9277.28</v>
      </c>
      <c r="T20" s="166"/>
      <c r="U20" s="166"/>
      <c r="V20" s="166">
        <f>F17</f>
        <v>1394</v>
      </c>
      <c r="W20" s="166">
        <f>G17</f>
        <v>9277.28</v>
      </c>
      <c r="X20" s="166"/>
      <c r="Y20" s="166"/>
      <c r="Z20" s="166">
        <f>J20+N20+R20+V20</f>
        <v>5576</v>
      </c>
      <c r="AA20" s="166">
        <f>K20+O20+S20+W20</f>
        <v>37109.12</v>
      </c>
      <c r="AB20" s="167"/>
      <c r="AC20" s="168"/>
      <c r="AD20" s="164"/>
    </row>
    <row r="21" spans="1:30" s="138" customFormat="1" ht="12.75">
      <c r="A21" s="186"/>
      <c r="B21" s="189"/>
      <c r="C21" s="125" t="s">
        <v>129</v>
      </c>
      <c r="D21" s="160" t="s">
        <v>128</v>
      </c>
      <c r="E21" s="166"/>
      <c r="F21" s="166"/>
      <c r="G21" s="166"/>
      <c r="H21" s="166"/>
      <c r="I21" s="166"/>
      <c r="J21" s="166">
        <f>F18</f>
        <v>1045</v>
      </c>
      <c r="K21" s="166">
        <f>G18</f>
        <v>6950</v>
      </c>
      <c r="L21" s="166"/>
      <c r="M21" s="166"/>
      <c r="N21" s="166">
        <f>F18</f>
        <v>1045</v>
      </c>
      <c r="O21" s="166">
        <f>G18</f>
        <v>6950</v>
      </c>
      <c r="P21" s="166"/>
      <c r="Q21" s="166"/>
      <c r="R21" s="166">
        <f>F18</f>
        <v>1045</v>
      </c>
      <c r="S21" s="166">
        <f>G18</f>
        <v>6950</v>
      </c>
      <c r="T21" s="166"/>
      <c r="U21" s="166"/>
      <c r="V21" s="166">
        <f>F18</f>
        <v>1045</v>
      </c>
      <c r="W21" s="166">
        <f>G18</f>
        <v>6950</v>
      </c>
      <c r="X21" s="166"/>
      <c r="Y21" s="166"/>
      <c r="Z21" s="166">
        <f>J21+N21+R21+V21</f>
        <v>4180</v>
      </c>
      <c r="AA21" s="166">
        <f>K21+O21+S21+W21</f>
        <v>27800</v>
      </c>
      <c r="AB21" s="167"/>
      <c r="AC21" s="168"/>
      <c r="AD21" s="164"/>
    </row>
    <row r="22" spans="1:30" s="17" customFormat="1" ht="11.25">
      <c r="A22" s="64"/>
      <c r="B22" s="14" t="s">
        <v>6</v>
      </c>
      <c r="C22" s="20" t="s">
        <v>7</v>
      </c>
      <c r="D22" s="15"/>
      <c r="E22" s="58"/>
      <c r="F22" s="58"/>
      <c r="G22" s="59"/>
      <c r="H22" s="59"/>
      <c r="I22" s="59"/>
      <c r="J22" s="58"/>
      <c r="K22" s="59"/>
      <c r="L22" s="59"/>
      <c r="M22" s="59"/>
      <c r="N22" s="58"/>
      <c r="O22" s="59"/>
      <c r="P22" s="59"/>
      <c r="Q22" s="59"/>
      <c r="R22" s="58"/>
      <c r="S22" s="59"/>
      <c r="T22" s="59"/>
      <c r="U22" s="59"/>
      <c r="V22" s="58"/>
      <c r="W22" s="59"/>
      <c r="X22" s="59"/>
      <c r="Y22" s="59"/>
      <c r="Z22" s="58"/>
      <c r="AA22" s="59"/>
      <c r="AB22" s="59"/>
      <c r="AC22" s="119"/>
      <c r="AD22" s="121"/>
    </row>
    <row r="23" spans="1:30" ht="22.5">
      <c r="A23" s="201">
        <v>8</v>
      </c>
      <c r="B23" s="202" t="s">
        <v>9</v>
      </c>
      <c r="C23" s="21" t="s">
        <v>8</v>
      </c>
      <c r="D23" s="203" t="s">
        <v>52</v>
      </c>
      <c r="E23" s="194"/>
      <c r="F23" s="198"/>
      <c r="G23" s="194"/>
      <c r="H23" s="190"/>
      <c r="I23" s="195"/>
      <c r="J23" s="198"/>
      <c r="K23" s="194"/>
      <c r="L23" s="190"/>
      <c r="M23" s="195"/>
      <c r="N23" s="198"/>
      <c r="O23" s="194"/>
      <c r="P23" s="190"/>
      <c r="Q23" s="195"/>
      <c r="R23" s="198"/>
      <c r="S23" s="194"/>
      <c r="T23" s="190"/>
      <c r="U23" s="195"/>
      <c r="V23" s="198"/>
      <c r="W23" s="194"/>
      <c r="X23" s="190"/>
      <c r="Y23" s="195"/>
      <c r="Z23" s="198"/>
      <c r="AA23" s="194"/>
      <c r="AB23" s="190"/>
      <c r="AC23" s="190"/>
      <c r="AD23" s="120"/>
    </row>
    <row r="24" spans="1:30" ht="33.75">
      <c r="A24" s="201"/>
      <c r="B24" s="202"/>
      <c r="C24" s="21" t="s">
        <v>11</v>
      </c>
      <c r="D24" s="204"/>
      <c r="E24" s="194"/>
      <c r="F24" s="199"/>
      <c r="G24" s="194"/>
      <c r="H24" s="191"/>
      <c r="I24" s="196"/>
      <c r="J24" s="199"/>
      <c r="K24" s="194"/>
      <c r="L24" s="191"/>
      <c r="M24" s="196"/>
      <c r="N24" s="199"/>
      <c r="O24" s="194"/>
      <c r="P24" s="191"/>
      <c r="Q24" s="196"/>
      <c r="R24" s="199"/>
      <c r="S24" s="194"/>
      <c r="T24" s="191"/>
      <c r="U24" s="196"/>
      <c r="V24" s="199"/>
      <c r="W24" s="194"/>
      <c r="X24" s="191"/>
      <c r="Y24" s="196"/>
      <c r="Z24" s="199"/>
      <c r="AA24" s="194"/>
      <c r="AB24" s="191"/>
      <c r="AC24" s="191"/>
      <c r="AD24" s="120"/>
    </row>
    <row r="25" spans="1:30" ht="15" customHeight="1">
      <c r="A25" s="201"/>
      <c r="B25" s="202"/>
      <c r="C25" s="21" t="s">
        <v>12</v>
      </c>
      <c r="D25" s="204"/>
      <c r="E25" s="194"/>
      <c r="F25" s="199"/>
      <c r="G25" s="194"/>
      <c r="H25" s="191"/>
      <c r="I25" s="196"/>
      <c r="J25" s="199"/>
      <c r="K25" s="194"/>
      <c r="L25" s="191"/>
      <c r="M25" s="196"/>
      <c r="N25" s="199"/>
      <c r="O25" s="194"/>
      <c r="P25" s="191"/>
      <c r="Q25" s="196"/>
      <c r="R25" s="199"/>
      <c r="S25" s="194"/>
      <c r="T25" s="191"/>
      <c r="U25" s="196"/>
      <c r="V25" s="199"/>
      <c r="W25" s="194"/>
      <c r="X25" s="191"/>
      <c r="Y25" s="196"/>
      <c r="Z25" s="199"/>
      <c r="AA25" s="194"/>
      <c r="AB25" s="191"/>
      <c r="AC25" s="191"/>
      <c r="AD25" s="120"/>
    </row>
    <row r="26" spans="1:30" ht="22.5">
      <c r="A26" s="201"/>
      <c r="B26" s="202"/>
      <c r="C26" s="21" t="s">
        <v>10</v>
      </c>
      <c r="D26" s="205"/>
      <c r="E26" s="194"/>
      <c r="F26" s="200"/>
      <c r="G26" s="194"/>
      <c r="H26" s="192"/>
      <c r="I26" s="197"/>
      <c r="J26" s="200"/>
      <c r="K26" s="194"/>
      <c r="L26" s="192"/>
      <c r="M26" s="197"/>
      <c r="N26" s="200"/>
      <c r="O26" s="194"/>
      <c r="P26" s="192"/>
      <c r="Q26" s="197"/>
      <c r="R26" s="200"/>
      <c r="S26" s="194"/>
      <c r="T26" s="192"/>
      <c r="U26" s="197"/>
      <c r="V26" s="200"/>
      <c r="W26" s="194"/>
      <c r="X26" s="192"/>
      <c r="Y26" s="197"/>
      <c r="Z26" s="200"/>
      <c r="AA26" s="194"/>
      <c r="AB26" s="192"/>
      <c r="AC26" s="192"/>
      <c r="AD26" s="120"/>
    </row>
    <row r="27" spans="1:30" ht="11.25">
      <c r="A27" s="65">
        <v>9</v>
      </c>
      <c r="B27" s="12">
        <v>102.6</v>
      </c>
      <c r="C27" s="22" t="s">
        <v>14</v>
      </c>
      <c r="D27" s="11" t="s">
        <v>15</v>
      </c>
      <c r="E27" s="139"/>
      <c r="F27" s="139">
        <v>488</v>
      </c>
      <c r="G27" s="60">
        <f>4*61*24</f>
        <v>5856</v>
      </c>
      <c r="H27" s="60"/>
      <c r="I27" s="60"/>
      <c r="J27" s="139">
        <v>1208</v>
      </c>
      <c r="K27" s="60">
        <f>4*151*24</f>
        <v>14496</v>
      </c>
      <c r="L27" s="60"/>
      <c r="M27" s="60"/>
      <c r="N27" s="139">
        <v>1208</v>
      </c>
      <c r="O27" s="60">
        <f>4*151*24</f>
        <v>14496</v>
      </c>
      <c r="P27" s="60"/>
      <c r="Q27" s="60"/>
      <c r="R27" s="139">
        <v>1208</v>
      </c>
      <c r="S27" s="60">
        <f>4*151*24</f>
        <v>14496</v>
      </c>
      <c r="T27" s="60"/>
      <c r="U27" s="60"/>
      <c r="V27" s="139">
        <v>720</v>
      </c>
      <c r="W27" s="60">
        <f>4*91*24</f>
        <v>8736</v>
      </c>
      <c r="X27" s="60"/>
      <c r="Y27" s="60"/>
      <c r="Z27" s="60">
        <f>F27+J27+N27+R27+V27</f>
        <v>4832</v>
      </c>
      <c r="AA27" s="60">
        <f>G27+K27+O27+S27+W27</f>
        <v>58080</v>
      </c>
      <c r="AB27" s="60"/>
      <c r="AC27" s="60"/>
      <c r="AD27" s="120"/>
    </row>
    <row r="28" spans="1:30" ht="33" customHeight="1">
      <c r="A28" s="65">
        <v>10</v>
      </c>
      <c r="B28" s="12"/>
      <c r="C28" s="68" t="s">
        <v>53</v>
      </c>
      <c r="D28" s="11" t="s">
        <v>88</v>
      </c>
      <c r="E28" s="139"/>
      <c r="F28" s="139"/>
      <c r="G28" s="60"/>
      <c r="H28" s="60"/>
      <c r="I28" s="60"/>
      <c r="J28" s="139"/>
      <c r="K28" s="60"/>
      <c r="L28" s="60"/>
      <c r="M28" s="60"/>
      <c r="N28" s="139"/>
      <c r="O28" s="60"/>
      <c r="P28" s="60"/>
      <c r="Q28" s="60"/>
      <c r="R28" s="139"/>
      <c r="S28" s="60"/>
      <c r="T28" s="60"/>
      <c r="U28" s="60"/>
      <c r="V28" s="139"/>
      <c r="W28" s="60"/>
      <c r="X28" s="60"/>
      <c r="Y28" s="60"/>
      <c r="Z28" s="139"/>
      <c r="AA28" s="60"/>
      <c r="AB28" s="60"/>
      <c r="AC28" s="60"/>
      <c r="AD28" s="120"/>
    </row>
    <row r="29" spans="1:30" s="16" customFormat="1" ht="16.5" thickBot="1">
      <c r="A29" s="66"/>
      <c r="B29" s="193" t="s">
        <v>13</v>
      </c>
      <c r="C29" s="193"/>
      <c r="D29" s="67"/>
      <c r="E29" s="140"/>
      <c r="F29" s="140"/>
      <c r="G29" s="141"/>
      <c r="H29" s="142"/>
      <c r="I29" s="142"/>
      <c r="J29" s="140"/>
      <c r="K29" s="141"/>
      <c r="L29" s="142"/>
      <c r="M29" s="142"/>
      <c r="N29" s="140"/>
      <c r="O29" s="141"/>
      <c r="P29" s="142"/>
      <c r="Q29" s="142"/>
      <c r="R29" s="140"/>
      <c r="S29" s="141"/>
      <c r="T29" s="142"/>
      <c r="U29" s="142"/>
      <c r="V29" s="140"/>
      <c r="W29" s="141"/>
      <c r="X29" s="142"/>
      <c r="Y29" s="142"/>
      <c r="Z29" s="140"/>
      <c r="AA29" s="141"/>
      <c r="AB29" s="142"/>
      <c r="AC29" s="142"/>
      <c r="AD29" s="122">
        <f>AB29+AC29</f>
        <v>0</v>
      </c>
    </row>
    <row r="30" spans="7:15" ht="11.25">
      <c r="G30" s="4"/>
      <c r="H30" s="4"/>
      <c r="I30" s="4"/>
      <c r="J30" s="4"/>
      <c r="K30" s="4"/>
      <c r="N30" s="4"/>
      <c r="O30" s="4"/>
    </row>
    <row r="31" spans="3:27" ht="15">
      <c r="C31" s="171"/>
      <c r="D31" s="172"/>
      <c r="E31" s="171"/>
      <c r="F31" s="171"/>
      <c r="G31" s="173"/>
      <c r="H31" s="171"/>
      <c r="I31" s="171"/>
      <c r="J31" s="174"/>
      <c r="K31" s="171"/>
      <c r="L31" s="171"/>
      <c r="M31" s="171"/>
      <c r="N31" s="149"/>
      <c r="O31" s="175"/>
      <c r="P31" s="148"/>
      <c r="Q31" s="148"/>
      <c r="R31" s="148"/>
      <c r="S31" s="171"/>
      <c r="T31" s="171"/>
      <c r="U31" s="148"/>
      <c r="V31" s="148"/>
      <c r="W31" s="148"/>
      <c r="X31" s="171"/>
      <c r="Y31" s="148"/>
      <c r="Z31" s="148"/>
      <c r="AA31" s="148"/>
    </row>
    <row r="32" spans="1:42" s="132" customFormat="1" ht="15.75">
      <c r="A32" s="128"/>
      <c r="B32" s="129"/>
      <c r="C32" s="171"/>
      <c r="D32" s="172"/>
      <c r="E32" s="171"/>
      <c r="F32" s="171"/>
      <c r="G32" s="173"/>
      <c r="H32" s="171"/>
      <c r="I32" s="171"/>
      <c r="J32" s="174"/>
      <c r="K32" s="171"/>
      <c r="L32" s="171"/>
      <c r="M32" s="171"/>
      <c r="N32" s="138"/>
      <c r="O32" s="176"/>
      <c r="P32" s="138"/>
      <c r="Q32" s="138"/>
      <c r="R32" s="138"/>
      <c r="S32" s="171"/>
      <c r="T32" s="171"/>
      <c r="U32" s="138"/>
      <c r="V32" s="138"/>
      <c r="W32" s="138"/>
      <c r="X32" s="171"/>
      <c r="Y32" s="138"/>
      <c r="Z32" s="138"/>
      <c r="AA32" s="148"/>
      <c r="AB32" s="156"/>
      <c r="AC32" s="157"/>
      <c r="AD32" s="98"/>
      <c r="AE32" s="134"/>
      <c r="AF32" s="135"/>
      <c r="AG32" s="135"/>
      <c r="AH32" s="98"/>
      <c r="AI32" s="136"/>
      <c r="AJ32" s="136"/>
      <c r="AK32" s="136"/>
      <c r="AL32" s="136"/>
      <c r="AM32" s="133"/>
      <c r="AN32" s="133"/>
      <c r="AO32" s="133"/>
      <c r="AP32" s="133"/>
    </row>
    <row r="33" spans="1:42" s="132" customFormat="1" ht="15">
      <c r="A33" s="128"/>
      <c r="B33" s="129"/>
      <c r="C33" s="130"/>
      <c r="D33" s="129"/>
      <c r="E33" s="129"/>
      <c r="F33" s="129"/>
      <c r="G33" s="129"/>
      <c r="I33" s="131"/>
      <c r="J33" s="131"/>
      <c r="K33" s="133"/>
      <c r="L33" s="133"/>
      <c r="M33" s="129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55"/>
      <c r="AC33" s="158"/>
      <c r="AD33" s="98"/>
      <c r="AE33" s="134"/>
      <c r="AF33" s="135"/>
      <c r="AG33" s="135"/>
      <c r="AH33" s="98"/>
      <c r="AI33" s="136"/>
      <c r="AJ33" s="136"/>
      <c r="AK33" s="136"/>
      <c r="AL33" s="136"/>
      <c r="AM33" s="133"/>
      <c r="AN33" s="133"/>
      <c r="AO33" s="133"/>
      <c r="AP33" s="133"/>
    </row>
    <row r="34" ht="11.25">
      <c r="AC34" s="1">
        <f>AC29*1.19</f>
        <v>0</v>
      </c>
    </row>
    <row r="35" spans="2:34" ht="15.75" customHeight="1">
      <c r="B35" s="96"/>
      <c r="E35" s="78"/>
      <c r="F35" s="74"/>
      <c r="K35" s="99"/>
      <c r="L35" s="5"/>
      <c r="M35"/>
      <c r="O35" s="99"/>
      <c r="P35" s="79"/>
      <c r="Q35"/>
      <c r="R35" s="40"/>
      <c r="V35" s="40"/>
      <c r="AC35" s="181">
        <f>AB29+AC29</f>
        <v>0</v>
      </c>
      <c r="AD35" s="79"/>
      <c r="AH35" s="79"/>
    </row>
    <row r="36" spans="2:34" ht="12" customHeight="1">
      <c r="B36" s="96"/>
      <c r="E36" s="78"/>
      <c r="F36" s="74"/>
      <c r="K36" s="99"/>
      <c r="L36" s="5"/>
      <c r="M36"/>
      <c r="O36" s="99"/>
      <c r="P36" s="79"/>
      <c r="Q36"/>
      <c r="R36" s="40"/>
      <c r="V36" s="40"/>
      <c r="AD36" s="79"/>
      <c r="AH36" s="79"/>
    </row>
  </sheetData>
  <sheetProtection/>
  <mergeCells count="58">
    <mergeCell ref="X6:AA6"/>
    <mergeCell ref="A1:C1"/>
    <mergeCell ref="A10:A11"/>
    <mergeCell ref="B10:B11"/>
    <mergeCell ref="C10:C11"/>
    <mergeCell ref="D10:D11"/>
    <mergeCell ref="E10:E11"/>
    <mergeCell ref="F10:I10"/>
    <mergeCell ref="J10:M10"/>
    <mergeCell ref="N10:Q10"/>
    <mergeCell ref="R10:U10"/>
    <mergeCell ref="V10:Y10"/>
    <mergeCell ref="Z10:AC10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23:A26"/>
    <mergeCell ref="B23:B26"/>
    <mergeCell ref="D23:D26"/>
    <mergeCell ref="E23:E26"/>
    <mergeCell ref="F23:F26"/>
    <mergeCell ref="G23:G26"/>
    <mergeCell ref="V23:V26"/>
    <mergeCell ref="H23:H26"/>
    <mergeCell ref="I23:I26"/>
    <mergeCell ref="J23:J26"/>
    <mergeCell ref="K23:K26"/>
    <mergeCell ref="L23:L26"/>
    <mergeCell ref="M23:M26"/>
    <mergeCell ref="AA23:AA26"/>
    <mergeCell ref="N23:N26"/>
    <mergeCell ref="O23:O26"/>
    <mergeCell ref="P23:P26"/>
    <mergeCell ref="AB23:AB26"/>
    <mergeCell ref="Q23:Q26"/>
    <mergeCell ref="R23:R26"/>
    <mergeCell ref="S23:S26"/>
    <mergeCell ref="T23:T26"/>
    <mergeCell ref="U23:U26"/>
    <mergeCell ref="A8:R8"/>
    <mergeCell ref="A15:A21"/>
    <mergeCell ref="B16:B18"/>
    <mergeCell ref="B19:B21"/>
    <mergeCell ref="AC23:AC26"/>
    <mergeCell ref="B29:C29"/>
    <mergeCell ref="W23:W26"/>
    <mergeCell ref="X23:X26"/>
    <mergeCell ref="Y23:Y26"/>
    <mergeCell ref="Z23:Z26"/>
  </mergeCells>
  <printOptions horizontalCentered="1"/>
  <pageMargins left="0.407480315" right="0.15748031496063" top="0.748031496062992" bottom="0.748031496062992" header="0.31496062992126" footer="0.31496062992126"/>
  <pageSetup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53"/>
  <sheetViews>
    <sheetView view="pageBreakPreview" zoomScaleSheetLayoutView="100" zoomScalePageLayoutView="0" workbookViewId="0" topLeftCell="A10">
      <selection activeCell="C44" sqref="C44:E44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22.57421875" style="0" customWidth="1"/>
    <col min="4" max="4" width="4.8515625" style="0" customWidth="1"/>
    <col min="5" max="5" width="5.8515625" style="0" customWidth="1"/>
    <col min="6" max="6" width="6.8515625" style="0" customWidth="1"/>
    <col min="7" max="7" width="5.140625" style="0" customWidth="1"/>
    <col min="8" max="8" width="5.421875" style="0" customWidth="1"/>
    <col min="9" max="9" width="5.7109375" style="0" customWidth="1"/>
    <col min="10" max="10" width="5.57421875" style="0" customWidth="1"/>
    <col min="11" max="11" width="5.7109375" style="0" customWidth="1"/>
    <col min="12" max="12" width="6.57421875" style="0" customWidth="1"/>
    <col min="13" max="14" width="5.57421875" style="0" customWidth="1"/>
    <col min="15" max="15" width="5.7109375" style="0" customWidth="1"/>
    <col min="16" max="16" width="6.28125" style="0" customWidth="1"/>
    <col min="17" max="17" width="6.8515625" style="0" customWidth="1"/>
  </cols>
  <sheetData>
    <row r="1" spans="2:16" ht="12.75">
      <c r="B1" s="80" t="s">
        <v>133</v>
      </c>
      <c r="C1" s="73"/>
      <c r="D1" s="73"/>
      <c r="L1" s="80"/>
      <c r="N1" s="182"/>
      <c r="O1" s="182"/>
      <c r="P1" s="182"/>
    </row>
    <row r="2" spans="2:16" ht="12.75">
      <c r="B2" s="73"/>
      <c r="C2" s="73"/>
      <c r="D2" s="73"/>
      <c r="L2" s="73"/>
      <c r="P2" s="85"/>
    </row>
    <row r="3" ht="12.75">
      <c r="P3" s="71"/>
    </row>
    <row r="4" spans="3:17" ht="14.25">
      <c r="C4" s="170"/>
      <c r="M4" s="215"/>
      <c r="N4" s="215"/>
      <c r="O4" s="215"/>
      <c r="P4" s="215"/>
      <c r="Q4" s="215"/>
    </row>
    <row r="5" spans="3:17" ht="14.25">
      <c r="C5" s="170"/>
      <c r="M5" s="215"/>
      <c r="N5" s="215"/>
      <c r="O5" s="215"/>
      <c r="P5" s="215"/>
      <c r="Q5" s="215"/>
    </row>
    <row r="6" spans="3:18" ht="14.25">
      <c r="C6" s="170"/>
      <c r="M6" s="215"/>
      <c r="N6" s="215"/>
      <c r="O6" s="215"/>
      <c r="P6" s="215"/>
      <c r="Q6" s="215"/>
      <c r="R6" s="71"/>
    </row>
    <row r="8" spans="2:15" ht="15.75">
      <c r="B8" s="24" t="s">
        <v>118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ht="12.75">
      <c r="T9" s="98"/>
    </row>
    <row r="10" ht="13.5" thickBot="1">
      <c r="P10" s="23" t="s">
        <v>31</v>
      </c>
    </row>
    <row r="11" spans="2:17" s="30" customFormat="1" ht="22.5" customHeight="1">
      <c r="B11" s="230" t="s">
        <v>16</v>
      </c>
      <c r="C11" s="232" t="s">
        <v>17</v>
      </c>
      <c r="D11" s="224" t="s">
        <v>114</v>
      </c>
      <c r="E11" s="224"/>
      <c r="F11" s="224"/>
      <c r="G11" s="224" t="s">
        <v>115</v>
      </c>
      <c r="H11" s="224"/>
      <c r="I11" s="224"/>
      <c r="J11" s="224" t="s">
        <v>116</v>
      </c>
      <c r="K11" s="224"/>
      <c r="L11" s="236"/>
      <c r="M11" s="223" t="s">
        <v>117</v>
      </c>
      <c r="N11" s="224"/>
      <c r="O11" s="225"/>
      <c r="P11" s="226" t="s">
        <v>18</v>
      </c>
      <c r="Q11" s="228" t="s">
        <v>19</v>
      </c>
    </row>
    <row r="12" spans="2:17" s="33" customFormat="1" ht="24.75" customHeight="1">
      <c r="B12" s="231"/>
      <c r="C12" s="233"/>
      <c r="D12" s="150" t="s">
        <v>36</v>
      </c>
      <c r="E12" s="151" t="s">
        <v>37</v>
      </c>
      <c r="F12" s="152" t="s">
        <v>38</v>
      </c>
      <c r="G12" s="150" t="s">
        <v>36</v>
      </c>
      <c r="H12" s="151" t="s">
        <v>37</v>
      </c>
      <c r="I12" s="152" t="s">
        <v>38</v>
      </c>
      <c r="J12" s="153" t="s">
        <v>36</v>
      </c>
      <c r="K12" s="151" t="s">
        <v>37</v>
      </c>
      <c r="L12" s="154" t="s">
        <v>38</v>
      </c>
      <c r="M12" s="150" t="s">
        <v>36</v>
      </c>
      <c r="N12" s="151" t="s">
        <v>37</v>
      </c>
      <c r="O12" s="152" t="s">
        <v>38</v>
      </c>
      <c r="P12" s="227"/>
      <c r="Q12" s="229"/>
    </row>
    <row r="13" spans="2:20" s="30" customFormat="1" ht="21.75" customHeight="1">
      <c r="B13" s="93">
        <v>1</v>
      </c>
      <c r="C13" s="95" t="s">
        <v>81</v>
      </c>
      <c r="D13" s="108">
        <v>1</v>
      </c>
      <c r="E13" s="75">
        <v>3</v>
      </c>
      <c r="F13" s="109">
        <v>8</v>
      </c>
      <c r="G13" s="75">
        <v>1</v>
      </c>
      <c r="H13" s="75">
        <v>3</v>
      </c>
      <c r="I13" s="109">
        <v>8</v>
      </c>
      <c r="J13" s="75">
        <v>1</v>
      </c>
      <c r="K13" s="75">
        <v>3</v>
      </c>
      <c r="L13" s="112">
        <v>8</v>
      </c>
      <c r="M13" s="108">
        <f>M31</f>
        <v>1</v>
      </c>
      <c r="N13" s="75">
        <v>3</v>
      </c>
      <c r="O13" s="109">
        <v>8</v>
      </c>
      <c r="P13" s="115">
        <f>D13+G13+J13+M13</f>
        <v>4</v>
      </c>
      <c r="Q13" s="103">
        <f>D13*E13*F13+G13*H13*I13+J13*K13*L13+M13*N13*O13</f>
        <v>96</v>
      </c>
      <c r="T13" s="97"/>
    </row>
    <row r="14" spans="2:17" s="30" customFormat="1" ht="12.75">
      <c r="B14" s="55">
        <v>2</v>
      </c>
      <c r="C14" s="104" t="s">
        <v>34</v>
      </c>
      <c r="D14" s="108">
        <f aca="true" t="shared" si="0" ref="D14:D23">D32</f>
        <v>1</v>
      </c>
      <c r="E14" s="75">
        <v>3</v>
      </c>
      <c r="F14" s="109">
        <v>8</v>
      </c>
      <c r="G14" s="75">
        <v>0</v>
      </c>
      <c r="H14" s="75">
        <v>3</v>
      </c>
      <c r="I14" s="109">
        <v>8</v>
      </c>
      <c r="J14" s="75">
        <v>0</v>
      </c>
      <c r="K14" s="75">
        <v>3</v>
      </c>
      <c r="L14" s="112">
        <v>8</v>
      </c>
      <c r="M14" s="108">
        <v>0</v>
      </c>
      <c r="N14" s="75">
        <v>3</v>
      </c>
      <c r="O14" s="109">
        <v>8</v>
      </c>
      <c r="P14" s="115">
        <f aca="true" t="shared" si="1" ref="P14:P23">D14+G14+J14+M14</f>
        <v>1</v>
      </c>
      <c r="Q14" s="103">
        <f aca="true" t="shared" si="2" ref="Q14:Q23">D14*E14*F14+G14*H14*I14+J14*K14*L14+M14*N14*O14</f>
        <v>24</v>
      </c>
    </row>
    <row r="15" spans="2:17" s="30" customFormat="1" ht="17.25" customHeight="1">
      <c r="B15" s="55">
        <v>3</v>
      </c>
      <c r="C15" s="104" t="s">
        <v>95</v>
      </c>
      <c r="D15" s="108">
        <v>1</v>
      </c>
      <c r="E15" s="75">
        <v>3</v>
      </c>
      <c r="F15" s="109">
        <v>8</v>
      </c>
      <c r="G15" s="75">
        <v>1</v>
      </c>
      <c r="H15" s="75">
        <v>3</v>
      </c>
      <c r="I15" s="109">
        <v>8</v>
      </c>
      <c r="J15" s="75">
        <v>1</v>
      </c>
      <c r="K15" s="75">
        <v>3</v>
      </c>
      <c r="L15" s="112">
        <v>8</v>
      </c>
      <c r="M15" s="108">
        <v>1</v>
      </c>
      <c r="N15" s="75">
        <v>3</v>
      </c>
      <c r="O15" s="109">
        <v>8</v>
      </c>
      <c r="P15" s="115">
        <f t="shared" si="1"/>
        <v>4</v>
      </c>
      <c r="Q15" s="103">
        <f t="shared" si="2"/>
        <v>96</v>
      </c>
    </row>
    <row r="16" spans="2:17" s="30" customFormat="1" ht="12.75">
      <c r="B16" s="93">
        <v>4</v>
      </c>
      <c r="C16" s="104" t="s">
        <v>120</v>
      </c>
      <c r="D16" s="108">
        <v>0</v>
      </c>
      <c r="E16" s="75">
        <v>2</v>
      </c>
      <c r="F16" s="109">
        <v>8</v>
      </c>
      <c r="G16" s="75">
        <v>0</v>
      </c>
      <c r="H16" s="75">
        <v>2</v>
      </c>
      <c r="I16" s="109">
        <v>8</v>
      </c>
      <c r="J16" s="75">
        <v>0</v>
      </c>
      <c r="K16" s="75">
        <v>2</v>
      </c>
      <c r="L16" s="112">
        <v>8</v>
      </c>
      <c r="M16" s="108">
        <v>0</v>
      </c>
      <c r="N16" s="75">
        <v>2</v>
      </c>
      <c r="O16" s="109">
        <v>8</v>
      </c>
      <c r="P16" s="115">
        <f t="shared" si="1"/>
        <v>0</v>
      </c>
      <c r="Q16" s="103">
        <f t="shared" si="2"/>
        <v>0</v>
      </c>
    </row>
    <row r="17" spans="2:17" s="30" customFormat="1" ht="12.75">
      <c r="B17" s="55">
        <v>5</v>
      </c>
      <c r="C17" s="104" t="s">
        <v>32</v>
      </c>
      <c r="D17" s="108">
        <f t="shared" si="0"/>
        <v>1</v>
      </c>
      <c r="E17" s="75">
        <v>3</v>
      </c>
      <c r="F17" s="109">
        <v>8</v>
      </c>
      <c r="G17" s="75">
        <f aca="true" t="shared" si="3" ref="G17:G23">G35</f>
        <v>1</v>
      </c>
      <c r="H17" s="75">
        <v>3</v>
      </c>
      <c r="I17" s="109">
        <v>8</v>
      </c>
      <c r="J17" s="75">
        <f aca="true" t="shared" si="4" ref="J17:J23">J35</f>
        <v>1</v>
      </c>
      <c r="K17" s="75">
        <v>3</v>
      </c>
      <c r="L17" s="112">
        <v>8</v>
      </c>
      <c r="M17" s="108">
        <f aca="true" t="shared" si="5" ref="M17:M23">M35</f>
        <v>1</v>
      </c>
      <c r="N17" s="75">
        <v>3</v>
      </c>
      <c r="O17" s="109">
        <v>8</v>
      </c>
      <c r="P17" s="115">
        <f t="shared" si="1"/>
        <v>4</v>
      </c>
      <c r="Q17" s="103">
        <f t="shared" si="2"/>
        <v>96</v>
      </c>
    </row>
    <row r="18" spans="2:17" s="30" customFormat="1" ht="14.25" customHeight="1">
      <c r="B18" s="55">
        <v>6</v>
      </c>
      <c r="C18" s="104" t="s">
        <v>121</v>
      </c>
      <c r="D18" s="108">
        <f t="shared" si="0"/>
        <v>1</v>
      </c>
      <c r="E18" s="75">
        <v>2</v>
      </c>
      <c r="F18" s="109">
        <v>8</v>
      </c>
      <c r="G18" s="75">
        <f t="shared" si="3"/>
        <v>0</v>
      </c>
      <c r="H18" s="75"/>
      <c r="I18" s="109"/>
      <c r="J18" s="75">
        <f t="shared" si="4"/>
        <v>0</v>
      </c>
      <c r="K18" s="75"/>
      <c r="L18" s="112"/>
      <c r="M18" s="108">
        <f t="shared" si="5"/>
        <v>0</v>
      </c>
      <c r="N18" s="75"/>
      <c r="O18" s="109"/>
      <c r="P18" s="115">
        <f t="shared" si="1"/>
        <v>1</v>
      </c>
      <c r="Q18" s="103">
        <f t="shared" si="2"/>
        <v>16</v>
      </c>
    </row>
    <row r="19" spans="2:17" s="30" customFormat="1" ht="12.75">
      <c r="B19" s="93">
        <v>7</v>
      </c>
      <c r="C19" s="104" t="s">
        <v>122</v>
      </c>
      <c r="D19" s="108">
        <v>0</v>
      </c>
      <c r="E19" s="75">
        <v>2</v>
      </c>
      <c r="F19" s="109">
        <v>8</v>
      </c>
      <c r="G19" s="75">
        <v>0</v>
      </c>
      <c r="H19" s="75">
        <v>2</v>
      </c>
      <c r="I19" s="109">
        <v>8</v>
      </c>
      <c r="J19" s="75">
        <v>0</v>
      </c>
      <c r="K19" s="75">
        <v>2</v>
      </c>
      <c r="L19" s="112">
        <v>8</v>
      </c>
      <c r="M19" s="108">
        <v>0</v>
      </c>
      <c r="N19" s="75">
        <v>2</v>
      </c>
      <c r="O19" s="109">
        <v>8</v>
      </c>
      <c r="P19" s="115">
        <f t="shared" si="1"/>
        <v>0</v>
      </c>
      <c r="Q19" s="103">
        <f t="shared" si="2"/>
        <v>0</v>
      </c>
    </row>
    <row r="20" spans="2:17" s="30" customFormat="1" ht="12.75">
      <c r="B20" s="55">
        <v>8</v>
      </c>
      <c r="C20" s="104" t="s">
        <v>33</v>
      </c>
      <c r="D20" s="108">
        <f t="shared" si="0"/>
        <v>0</v>
      </c>
      <c r="E20" s="75">
        <v>1</v>
      </c>
      <c r="F20" s="109">
        <v>8</v>
      </c>
      <c r="G20" s="75">
        <f t="shared" si="3"/>
        <v>0</v>
      </c>
      <c r="H20" s="75"/>
      <c r="I20" s="109"/>
      <c r="J20" s="75">
        <f t="shared" si="4"/>
        <v>0</v>
      </c>
      <c r="K20" s="75"/>
      <c r="L20" s="112"/>
      <c r="M20" s="108">
        <f t="shared" si="5"/>
        <v>0</v>
      </c>
      <c r="N20" s="75"/>
      <c r="O20" s="109"/>
      <c r="P20" s="115">
        <f t="shared" si="1"/>
        <v>0</v>
      </c>
      <c r="Q20" s="103">
        <f t="shared" si="2"/>
        <v>0</v>
      </c>
    </row>
    <row r="21" spans="2:17" s="30" customFormat="1" ht="12.75">
      <c r="B21" s="55">
        <v>9</v>
      </c>
      <c r="C21" s="104" t="s">
        <v>123</v>
      </c>
      <c r="D21" s="108">
        <v>0</v>
      </c>
      <c r="E21" s="75">
        <v>3</v>
      </c>
      <c r="F21" s="109">
        <v>8</v>
      </c>
      <c r="G21" s="75">
        <f t="shared" si="3"/>
        <v>0</v>
      </c>
      <c r="H21" s="75"/>
      <c r="I21" s="109"/>
      <c r="J21" s="75">
        <f t="shared" si="4"/>
        <v>0</v>
      </c>
      <c r="K21" s="75"/>
      <c r="L21" s="112"/>
      <c r="M21" s="108">
        <f t="shared" si="5"/>
        <v>0</v>
      </c>
      <c r="N21" s="75"/>
      <c r="O21" s="109"/>
      <c r="P21" s="115">
        <f t="shared" si="1"/>
        <v>0</v>
      </c>
      <c r="Q21" s="103">
        <f t="shared" si="2"/>
        <v>0</v>
      </c>
    </row>
    <row r="22" spans="2:17" s="30" customFormat="1" ht="12.75">
      <c r="B22" s="93">
        <v>10</v>
      </c>
      <c r="C22" s="159" t="s">
        <v>20</v>
      </c>
      <c r="D22" s="108">
        <v>0</v>
      </c>
      <c r="E22" s="75">
        <v>2</v>
      </c>
      <c r="F22" s="109">
        <v>8</v>
      </c>
      <c r="G22" s="75">
        <f t="shared" si="3"/>
        <v>0</v>
      </c>
      <c r="H22" s="75"/>
      <c r="I22" s="109"/>
      <c r="J22" s="75">
        <f t="shared" si="4"/>
        <v>0</v>
      </c>
      <c r="K22" s="75"/>
      <c r="L22" s="112"/>
      <c r="M22" s="108">
        <f t="shared" si="5"/>
        <v>0</v>
      </c>
      <c r="N22" s="75"/>
      <c r="O22" s="109"/>
      <c r="P22" s="115">
        <f t="shared" si="1"/>
        <v>0</v>
      </c>
      <c r="Q22" s="103">
        <f t="shared" si="2"/>
        <v>0</v>
      </c>
    </row>
    <row r="23" spans="2:17" s="30" customFormat="1" ht="12.75">
      <c r="B23" s="55">
        <v>11</v>
      </c>
      <c r="C23" s="105" t="s">
        <v>65</v>
      </c>
      <c r="D23" s="108">
        <f t="shared" si="0"/>
        <v>0</v>
      </c>
      <c r="E23" s="94"/>
      <c r="F23" s="110"/>
      <c r="G23" s="75">
        <f t="shared" si="3"/>
        <v>0</v>
      </c>
      <c r="H23" s="94"/>
      <c r="I23" s="110"/>
      <c r="J23" s="75">
        <f t="shared" si="4"/>
        <v>0</v>
      </c>
      <c r="K23" s="94"/>
      <c r="L23" s="113"/>
      <c r="M23" s="108">
        <f t="shared" si="5"/>
        <v>0</v>
      </c>
      <c r="N23" s="94"/>
      <c r="O23" s="110"/>
      <c r="P23" s="115">
        <f t="shared" si="1"/>
        <v>0</v>
      </c>
      <c r="Q23" s="103">
        <f t="shared" si="2"/>
        <v>0</v>
      </c>
    </row>
    <row r="24" spans="2:17" s="31" customFormat="1" ht="13.5" thickBot="1">
      <c r="B24" s="56"/>
      <c r="C24" s="106" t="s">
        <v>21</v>
      </c>
      <c r="D24" s="111">
        <f>SUM(D13:D23)</f>
        <v>5</v>
      </c>
      <c r="E24" s="76"/>
      <c r="F24" s="77"/>
      <c r="G24" s="111">
        <f>SUM(G13:G23)</f>
        <v>3</v>
      </c>
      <c r="H24" s="76"/>
      <c r="I24" s="77"/>
      <c r="J24" s="107">
        <f>SUM(J13:J23)</f>
        <v>3</v>
      </c>
      <c r="K24" s="76"/>
      <c r="L24" s="114"/>
      <c r="M24" s="111">
        <f>SUM(M13:M23)</f>
        <v>3</v>
      </c>
      <c r="N24" s="76"/>
      <c r="O24" s="77"/>
      <c r="P24" s="107">
        <f>SUM(P13:P23)</f>
        <v>14</v>
      </c>
      <c r="Q24" s="77">
        <f>SUM(Q13:Q23)</f>
        <v>328</v>
      </c>
    </row>
    <row r="25" spans="2:15" s="31" customFormat="1" ht="11.25">
      <c r="B25" s="39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s="31" customFormat="1" ht="11.25">
      <c r="B26" s="39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spans="2:15" ht="15.75">
      <c r="B27" s="24" t="s">
        <v>119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ht="13.5" thickBot="1">
      <c r="P28" s="23" t="s">
        <v>31</v>
      </c>
    </row>
    <row r="29" spans="2:17" s="30" customFormat="1" ht="22.5" customHeight="1">
      <c r="B29" s="230" t="s">
        <v>16</v>
      </c>
      <c r="C29" s="234" t="s">
        <v>17</v>
      </c>
      <c r="D29" s="224" t="s">
        <v>114</v>
      </c>
      <c r="E29" s="224"/>
      <c r="F29" s="224"/>
      <c r="G29" s="224" t="s">
        <v>115</v>
      </c>
      <c r="H29" s="224"/>
      <c r="I29" s="224"/>
      <c r="J29" s="224" t="s">
        <v>116</v>
      </c>
      <c r="K29" s="224"/>
      <c r="L29" s="236"/>
      <c r="M29" s="223" t="s">
        <v>117</v>
      </c>
      <c r="N29" s="224"/>
      <c r="O29" s="225"/>
      <c r="P29" s="234" t="s">
        <v>18</v>
      </c>
      <c r="Q29" s="228" t="s">
        <v>19</v>
      </c>
    </row>
    <row r="30" spans="2:17" s="33" customFormat="1" ht="24.75" customHeight="1">
      <c r="B30" s="231"/>
      <c r="C30" s="235"/>
      <c r="D30" s="100" t="s">
        <v>36</v>
      </c>
      <c r="E30" s="100" t="s">
        <v>37</v>
      </c>
      <c r="F30" s="100" t="s">
        <v>38</v>
      </c>
      <c r="G30" s="100" t="s">
        <v>36</v>
      </c>
      <c r="H30" s="100" t="s">
        <v>37</v>
      </c>
      <c r="I30" s="100" t="s">
        <v>38</v>
      </c>
      <c r="J30" s="100" t="s">
        <v>36</v>
      </c>
      <c r="K30" s="100" t="s">
        <v>37</v>
      </c>
      <c r="L30" s="100" t="s">
        <v>38</v>
      </c>
      <c r="M30" s="100" t="s">
        <v>36</v>
      </c>
      <c r="N30" s="100" t="s">
        <v>37</v>
      </c>
      <c r="O30" s="100" t="s">
        <v>38</v>
      </c>
      <c r="P30" s="235"/>
      <c r="Q30" s="229"/>
    </row>
    <row r="31" spans="2:17" s="30" customFormat="1" ht="21.75" customHeight="1">
      <c r="B31" s="93">
        <v>1</v>
      </c>
      <c r="C31" s="95" t="s">
        <v>81</v>
      </c>
      <c r="D31" s="75">
        <v>2</v>
      </c>
      <c r="E31" s="75">
        <v>3</v>
      </c>
      <c r="F31" s="75">
        <v>8</v>
      </c>
      <c r="G31" s="75">
        <v>2</v>
      </c>
      <c r="H31" s="75">
        <v>3</v>
      </c>
      <c r="I31" s="75">
        <v>8</v>
      </c>
      <c r="J31" s="75">
        <v>2</v>
      </c>
      <c r="K31" s="75">
        <v>3</v>
      </c>
      <c r="L31" s="75">
        <v>8</v>
      </c>
      <c r="M31" s="75">
        <v>1</v>
      </c>
      <c r="N31" s="75">
        <v>3</v>
      </c>
      <c r="O31" s="75">
        <v>8</v>
      </c>
      <c r="P31" s="102">
        <f>D31+G31+J31+M31</f>
        <v>7</v>
      </c>
      <c r="Q31" s="103">
        <f>D31*E31*F31+G31*H31*I31+J31*K31*L31+M31*N31*O31</f>
        <v>168</v>
      </c>
    </row>
    <row r="32" spans="2:17" s="30" customFormat="1" ht="12.75">
      <c r="B32" s="55">
        <v>2</v>
      </c>
      <c r="C32" s="104" t="s">
        <v>34</v>
      </c>
      <c r="D32" s="75">
        <v>1</v>
      </c>
      <c r="E32" s="75">
        <v>3</v>
      </c>
      <c r="F32" s="75">
        <v>8</v>
      </c>
      <c r="G32" s="75">
        <v>1</v>
      </c>
      <c r="H32" s="75">
        <v>3</v>
      </c>
      <c r="I32" s="75">
        <v>8</v>
      </c>
      <c r="J32" s="75">
        <v>1</v>
      </c>
      <c r="K32" s="75">
        <v>3</v>
      </c>
      <c r="L32" s="75">
        <v>8</v>
      </c>
      <c r="M32" s="75">
        <v>1</v>
      </c>
      <c r="N32" s="75">
        <v>3</v>
      </c>
      <c r="O32" s="75">
        <v>8</v>
      </c>
      <c r="P32" s="102">
        <f aca="true" t="shared" si="6" ref="P32:P41">D32+G32+J32+M32</f>
        <v>4</v>
      </c>
      <c r="Q32" s="103">
        <f aca="true" t="shared" si="7" ref="Q32:Q41">D32*E32*F32+G32*H32*I32+J32*K32*L32+M32*N32*O32</f>
        <v>96</v>
      </c>
    </row>
    <row r="33" spans="2:17" s="30" customFormat="1" ht="16.5" customHeight="1">
      <c r="B33" s="93">
        <v>3</v>
      </c>
      <c r="C33" s="104" t="s">
        <v>95</v>
      </c>
      <c r="D33" s="75">
        <v>6</v>
      </c>
      <c r="E33" s="75">
        <v>3</v>
      </c>
      <c r="F33" s="75">
        <v>8</v>
      </c>
      <c r="G33" s="75">
        <v>5</v>
      </c>
      <c r="H33" s="75">
        <v>3</v>
      </c>
      <c r="I33" s="75">
        <v>8</v>
      </c>
      <c r="J33" s="75">
        <v>5</v>
      </c>
      <c r="K33" s="75">
        <v>3</v>
      </c>
      <c r="L33" s="75">
        <v>8</v>
      </c>
      <c r="M33" s="75">
        <v>6</v>
      </c>
      <c r="N33" s="75">
        <v>3</v>
      </c>
      <c r="O33" s="75">
        <v>8</v>
      </c>
      <c r="P33" s="102">
        <f t="shared" si="6"/>
        <v>22</v>
      </c>
      <c r="Q33" s="103">
        <f t="shared" si="7"/>
        <v>528</v>
      </c>
    </row>
    <row r="34" spans="2:17" s="30" customFormat="1" ht="12.75">
      <c r="B34" s="93">
        <v>4</v>
      </c>
      <c r="C34" s="104" t="s">
        <v>120</v>
      </c>
      <c r="D34" s="75">
        <v>1</v>
      </c>
      <c r="E34" s="75">
        <v>2</v>
      </c>
      <c r="F34" s="75">
        <v>8</v>
      </c>
      <c r="G34" s="75">
        <v>1</v>
      </c>
      <c r="H34" s="75">
        <v>2</v>
      </c>
      <c r="I34" s="75">
        <v>8</v>
      </c>
      <c r="J34" s="75">
        <v>1</v>
      </c>
      <c r="K34" s="75">
        <v>2</v>
      </c>
      <c r="L34" s="75">
        <v>8</v>
      </c>
      <c r="M34" s="75">
        <v>1</v>
      </c>
      <c r="N34" s="75">
        <v>2</v>
      </c>
      <c r="O34" s="75">
        <v>8</v>
      </c>
      <c r="P34" s="102">
        <f t="shared" si="6"/>
        <v>4</v>
      </c>
      <c r="Q34" s="103">
        <f t="shared" si="7"/>
        <v>64</v>
      </c>
    </row>
    <row r="35" spans="2:17" s="30" customFormat="1" ht="12.75">
      <c r="B35" s="55">
        <v>5</v>
      </c>
      <c r="C35" s="104" t="s">
        <v>32</v>
      </c>
      <c r="D35" s="75">
        <v>1</v>
      </c>
      <c r="E35" s="75">
        <v>3</v>
      </c>
      <c r="F35" s="75">
        <v>8</v>
      </c>
      <c r="G35" s="75">
        <v>1</v>
      </c>
      <c r="H35" s="75">
        <v>3</v>
      </c>
      <c r="I35" s="75">
        <v>8</v>
      </c>
      <c r="J35" s="75">
        <v>1</v>
      </c>
      <c r="K35" s="75">
        <v>3</v>
      </c>
      <c r="L35" s="75">
        <v>8</v>
      </c>
      <c r="M35" s="75">
        <v>1</v>
      </c>
      <c r="N35" s="75">
        <v>3</v>
      </c>
      <c r="O35" s="75">
        <v>8</v>
      </c>
      <c r="P35" s="102">
        <f t="shared" si="6"/>
        <v>4</v>
      </c>
      <c r="Q35" s="103">
        <f t="shared" si="7"/>
        <v>96</v>
      </c>
    </row>
    <row r="36" spans="2:17" s="30" customFormat="1" ht="14.25" customHeight="1">
      <c r="B36" s="93">
        <v>6</v>
      </c>
      <c r="C36" s="104" t="s">
        <v>121</v>
      </c>
      <c r="D36" s="75">
        <v>1</v>
      </c>
      <c r="E36" s="75">
        <v>2</v>
      </c>
      <c r="F36" s="75">
        <v>8</v>
      </c>
      <c r="G36" s="75"/>
      <c r="H36" s="75"/>
      <c r="I36" s="75"/>
      <c r="J36" s="75">
        <v>0</v>
      </c>
      <c r="K36" s="75"/>
      <c r="L36" s="75"/>
      <c r="M36" s="75"/>
      <c r="N36" s="75"/>
      <c r="O36" s="75"/>
      <c r="P36" s="102">
        <f t="shared" si="6"/>
        <v>1</v>
      </c>
      <c r="Q36" s="103">
        <f t="shared" si="7"/>
        <v>16</v>
      </c>
    </row>
    <row r="37" spans="2:17" s="30" customFormat="1" ht="12.75">
      <c r="B37" s="93">
        <v>7</v>
      </c>
      <c r="C37" s="104" t="s">
        <v>122</v>
      </c>
      <c r="D37" s="75">
        <v>1</v>
      </c>
      <c r="E37" s="75">
        <v>2</v>
      </c>
      <c r="F37" s="75">
        <v>8</v>
      </c>
      <c r="G37" s="75">
        <v>1</v>
      </c>
      <c r="H37" s="75">
        <v>2</v>
      </c>
      <c r="I37" s="75">
        <v>8</v>
      </c>
      <c r="J37" s="75">
        <v>1</v>
      </c>
      <c r="K37" s="75">
        <v>2</v>
      </c>
      <c r="L37" s="75">
        <v>8</v>
      </c>
      <c r="M37" s="75">
        <v>1</v>
      </c>
      <c r="N37" s="75">
        <v>2</v>
      </c>
      <c r="O37" s="75">
        <v>8</v>
      </c>
      <c r="P37" s="102">
        <f t="shared" si="6"/>
        <v>4</v>
      </c>
      <c r="Q37" s="103">
        <f t="shared" si="7"/>
        <v>64</v>
      </c>
    </row>
    <row r="38" spans="2:17" s="30" customFormat="1" ht="12.75">
      <c r="B38" s="55">
        <v>8</v>
      </c>
      <c r="C38" s="104" t="s">
        <v>33</v>
      </c>
      <c r="D38" s="75">
        <v>0</v>
      </c>
      <c r="E38" s="75">
        <v>1</v>
      </c>
      <c r="F38" s="75">
        <v>8</v>
      </c>
      <c r="G38" s="75"/>
      <c r="H38" s="75"/>
      <c r="I38" s="75"/>
      <c r="J38" s="75">
        <v>0</v>
      </c>
      <c r="K38" s="75">
        <v>0</v>
      </c>
      <c r="L38" s="75">
        <v>0</v>
      </c>
      <c r="M38" s="75"/>
      <c r="N38" s="75">
        <v>0</v>
      </c>
      <c r="O38" s="75">
        <v>0</v>
      </c>
      <c r="P38" s="102">
        <f t="shared" si="6"/>
        <v>0</v>
      </c>
      <c r="Q38" s="103">
        <f t="shared" si="7"/>
        <v>0</v>
      </c>
    </row>
    <row r="39" spans="2:17" s="30" customFormat="1" ht="12.75">
      <c r="B39" s="93">
        <v>9</v>
      </c>
      <c r="C39" s="104" t="s">
        <v>123</v>
      </c>
      <c r="D39" s="75">
        <v>1</v>
      </c>
      <c r="E39" s="75">
        <v>3</v>
      </c>
      <c r="F39" s="75">
        <v>8</v>
      </c>
      <c r="G39" s="75"/>
      <c r="H39" s="75"/>
      <c r="I39" s="75"/>
      <c r="J39" s="75"/>
      <c r="K39" s="75"/>
      <c r="L39" s="75"/>
      <c r="M39" s="75"/>
      <c r="N39" s="75"/>
      <c r="O39" s="75"/>
      <c r="P39" s="102">
        <f t="shared" si="6"/>
        <v>1</v>
      </c>
      <c r="Q39" s="103">
        <f t="shared" si="7"/>
        <v>24</v>
      </c>
    </row>
    <row r="40" spans="2:17" s="30" customFormat="1" ht="12.75">
      <c r="B40" s="93">
        <v>10</v>
      </c>
      <c r="C40" s="159" t="s">
        <v>20</v>
      </c>
      <c r="D40" s="75">
        <v>1</v>
      </c>
      <c r="E40" s="75">
        <v>2</v>
      </c>
      <c r="F40" s="75">
        <v>8</v>
      </c>
      <c r="G40" s="75"/>
      <c r="H40" s="75"/>
      <c r="I40" s="75"/>
      <c r="J40" s="75"/>
      <c r="K40" s="75"/>
      <c r="L40" s="75"/>
      <c r="M40" s="75"/>
      <c r="N40" s="75"/>
      <c r="O40" s="75"/>
      <c r="P40" s="102">
        <f t="shared" si="6"/>
        <v>1</v>
      </c>
      <c r="Q40" s="103">
        <f t="shared" si="7"/>
        <v>16</v>
      </c>
    </row>
    <row r="41" spans="2:17" s="30" customFormat="1" ht="12.75">
      <c r="B41" s="55">
        <v>11</v>
      </c>
      <c r="C41" s="105" t="s">
        <v>65</v>
      </c>
      <c r="D41" s="75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102">
        <f t="shared" si="6"/>
        <v>0</v>
      </c>
      <c r="Q41" s="103">
        <f t="shared" si="7"/>
        <v>0</v>
      </c>
    </row>
    <row r="42" spans="2:17" s="31" customFormat="1" ht="13.5" thickBot="1">
      <c r="B42" s="56"/>
      <c r="C42" s="57" t="s">
        <v>21</v>
      </c>
      <c r="D42" s="76">
        <f>SUM(D31:D41)</f>
        <v>15</v>
      </c>
      <c r="E42" s="76"/>
      <c r="F42" s="76"/>
      <c r="G42" s="76">
        <f>SUM(G31:G41)</f>
        <v>11</v>
      </c>
      <c r="H42" s="76"/>
      <c r="I42" s="76"/>
      <c r="J42" s="76">
        <f>SUM(J31:J41)</f>
        <v>11</v>
      </c>
      <c r="K42" s="76"/>
      <c r="L42" s="76"/>
      <c r="M42" s="76">
        <f>SUM(M31:M41)</f>
        <v>11</v>
      </c>
      <c r="N42" s="76"/>
      <c r="O42" s="76"/>
      <c r="P42" s="76">
        <f>SUM(P31:P41)</f>
        <v>48</v>
      </c>
      <c r="Q42" s="77">
        <f>SUM(Q31:Q41)</f>
        <v>1072</v>
      </c>
    </row>
    <row r="43" spans="2:15" s="31" customFormat="1" ht="11.25">
      <c r="B43" s="39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2:14" s="90" customFormat="1" ht="14.25">
      <c r="B44" s="171"/>
      <c r="C44" s="216" t="s">
        <v>133</v>
      </c>
      <c r="D44" s="216"/>
      <c r="E44" s="216"/>
      <c r="F44" s="148"/>
      <c r="G44" s="171"/>
      <c r="H44" s="155"/>
      <c r="J44" s="74"/>
      <c r="M44" s="171"/>
      <c r="N44" s="131"/>
    </row>
    <row r="45" spans="2:14" s="90" customFormat="1" ht="14.25">
      <c r="B45" s="171"/>
      <c r="C45" s="170"/>
      <c r="D45" s="177"/>
      <c r="E45" s="138"/>
      <c r="F45" s="138"/>
      <c r="G45" s="171"/>
      <c r="H45" s="138"/>
      <c r="M45" s="171"/>
      <c r="N45" s="131"/>
    </row>
    <row r="46" spans="2:13" s="90" customFormat="1" ht="15">
      <c r="B46" s="170"/>
      <c r="C46" s="178"/>
      <c r="D46" s="177"/>
      <c r="E46" s="78"/>
      <c r="F46" s="138"/>
      <c r="G46" s="171"/>
      <c r="H46" s="138"/>
      <c r="M46" s="171"/>
    </row>
    <row r="47" spans="2:13" ht="14.25">
      <c r="B47" s="170"/>
      <c r="C47" s="179"/>
      <c r="D47" s="177"/>
      <c r="E47" s="138"/>
      <c r="F47" s="138"/>
      <c r="G47" s="171"/>
      <c r="H47" s="138"/>
      <c r="J47" s="79"/>
      <c r="M47" s="171"/>
    </row>
    <row r="48" spans="2:13" ht="14.25">
      <c r="B48" s="171"/>
      <c r="C48" s="178"/>
      <c r="D48" s="177"/>
      <c r="E48" s="138"/>
      <c r="F48" s="138"/>
      <c r="G48" s="171"/>
      <c r="H48" s="138"/>
      <c r="J48" s="79"/>
      <c r="M48" s="171"/>
    </row>
    <row r="49" spans="2:13" ht="14.25">
      <c r="B49" s="171"/>
      <c r="C49" s="178"/>
      <c r="D49" s="177"/>
      <c r="E49" s="138"/>
      <c r="F49" s="138"/>
      <c r="G49" s="171"/>
      <c r="H49" s="138"/>
      <c r="M49" s="171"/>
    </row>
    <row r="50" spans="2:13" ht="14.25">
      <c r="B50" s="180"/>
      <c r="C50" s="138"/>
      <c r="D50" s="177"/>
      <c r="E50" s="138"/>
      <c r="F50" s="138"/>
      <c r="G50" s="171"/>
      <c r="H50" s="138"/>
      <c r="I50" s="138"/>
      <c r="M50" s="171"/>
    </row>
    <row r="51" spans="2:15" ht="14.25">
      <c r="B51" s="180"/>
      <c r="C51" s="138"/>
      <c r="D51" s="177"/>
      <c r="E51" s="138"/>
      <c r="F51" s="138"/>
      <c r="G51" s="171"/>
      <c r="H51" s="138"/>
      <c r="J51" s="30"/>
      <c r="K51" s="30"/>
      <c r="L51" s="30"/>
      <c r="M51" s="171"/>
      <c r="N51" s="30"/>
      <c r="O51" s="30"/>
    </row>
    <row r="52" spans="2:13" ht="14.25">
      <c r="B52" s="180"/>
      <c r="C52" s="138"/>
      <c r="D52" s="177"/>
      <c r="E52" s="138"/>
      <c r="F52" s="138"/>
      <c r="G52" s="171"/>
      <c r="H52" s="138"/>
      <c r="M52" s="171"/>
    </row>
    <row r="53" spans="2:13" ht="14.25">
      <c r="B53" s="180"/>
      <c r="C53" s="138"/>
      <c r="D53" s="177"/>
      <c r="E53" s="138"/>
      <c r="F53" s="138"/>
      <c r="G53" s="171"/>
      <c r="H53" s="138"/>
      <c r="M53" s="171"/>
    </row>
  </sheetData>
  <sheetProtection/>
  <mergeCells count="20">
    <mergeCell ref="M4:Q4"/>
    <mergeCell ref="M5:Q5"/>
    <mergeCell ref="M6:Q6"/>
    <mergeCell ref="D29:F29"/>
    <mergeCell ref="P29:P30"/>
    <mergeCell ref="G11:I11"/>
    <mergeCell ref="J11:L11"/>
    <mergeCell ref="G29:I29"/>
    <mergeCell ref="J29:L29"/>
    <mergeCell ref="Q29:Q30"/>
    <mergeCell ref="C44:E44"/>
    <mergeCell ref="M11:O11"/>
    <mergeCell ref="M29:O29"/>
    <mergeCell ref="P11:P12"/>
    <mergeCell ref="Q11:Q12"/>
    <mergeCell ref="B11:B12"/>
    <mergeCell ref="C11:C12"/>
    <mergeCell ref="D11:F11"/>
    <mergeCell ref="B29:B30"/>
    <mergeCell ref="C29:C30"/>
  </mergeCells>
  <printOptions/>
  <pageMargins left="0.25" right="0.25" top="0.25" bottom="0.25" header="0.5" footer="0.17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51"/>
  <sheetViews>
    <sheetView view="pageBreakPreview" zoomScale="60" zoomScalePageLayoutView="0" workbookViewId="0" topLeftCell="A16">
      <selection activeCell="K40" sqref="K40:M40"/>
    </sheetView>
  </sheetViews>
  <sheetFormatPr defaultColWidth="9.140625" defaultRowHeight="12.75"/>
  <cols>
    <col min="1" max="1" width="17.00390625" style="0" customWidth="1"/>
    <col min="2" max="2" width="18.57421875" style="0" customWidth="1"/>
    <col min="3" max="3" width="9.28125" style="0" customWidth="1"/>
    <col min="4" max="4" width="7.8515625" style="0" customWidth="1"/>
    <col min="5" max="5" width="7.00390625" style="0" customWidth="1"/>
    <col min="6" max="6" width="9.28125" style="25" customWidth="1"/>
    <col min="7" max="7" width="10.7109375" style="25" customWidth="1"/>
    <col min="8" max="8" width="11.140625" style="25" customWidth="1"/>
    <col min="10" max="10" width="11.00390625" style="0" customWidth="1"/>
    <col min="11" max="11" width="16.140625" style="0" customWidth="1"/>
    <col min="12" max="12" width="14.28125" style="0" customWidth="1"/>
    <col min="13" max="13" width="19.8515625" style="0" customWidth="1"/>
  </cols>
  <sheetData>
    <row r="1" spans="1:15" ht="12.75">
      <c r="A1" s="249"/>
      <c r="B1" s="249"/>
      <c r="C1" s="249"/>
      <c r="L1" s="85"/>
      <c r="M1" s="72"/>
      <c r="N1" s="72"/>
      <c r="O1" s="72"/>
    </row>
    <row r="2" spans="1:15" ht="12.75">
      <c r="A2" s="216" t="s">
        <v>133</v>
      </c>
      <c r="B2" s="216"/>
      <c r="C2" s="216"/>
      <c r="L2" s="85"/>
      <c r="M2" s="72"/>
      <c r="N2" s="72"/>
      <c r="O2" s="72"/>
    </row>
    <row r="3" spans="1:15" ht="15">
      <c r="A3" s="43"/>
      <c r="L3" s="71"/>
      <c r="M3" s="73"/>
      <c r="N3" s="73"/>
      <c r="O3" s="73"/>
    </row>
    <row r="4" spans="1:15" ht="15">
      <c r="A4" s="43"/>
      <c r="B4" s="170"/>
      <c r="K4" s="215"/>
      <c r="L4" s="215"/>
      <c r="M4" s="215"/>
      <c r="N4" s="73"/>
      <c r="O4" s="73"/>
    </row>
    <row r="5" spans="1:15" ht="15">
      <c r="A5" s="43"/>
      <c r="B5" s="170"/>
      <c r="K5" s="215"/>
      <c r="L5" s="215"/>
      <c r="M5" s="215"/>
      <c r="N5" s="73"/>
      <c r="O5" s="73"/>
    </row>
    <row r="6" spans="1:15" ht="15">
      <c r="A6" s="43"/>
      <c r="B6" s="170"/>
      <c r="K6" s="215"/>
      <c r="L6" s="215"/>
      <c r="M6" s="215"/>
      <c r="N6" s="73"/>
      <c r="O6" s="73"/>
    </row>
    <row r="7" spans="1:15" ht="15">
      <c r="A7" s="43"/>
      <c r="L7" s="71"/>
      <c r="M7" s="71"/>
      <c r="N7" s="73"/>
      <c r="O7" s="73"/>
    </row>
    <row r="8" spans="1:13" ht="18.75">
      <c r="A8" s="244" t="s">
        <v>96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</row>
    <row r="9" spans="1:13" ht="1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2" t="s">
        <v>22</v>
      </c>
    </row>
    <row r="10" spans="1:13" ht="30.75" customHeight="1">
      <c r="A10" s="237" t="s">
        <v>43</v>
      </c>
      <c r="B10" s="237"/>
      <c r="C10" s="245" t="s">
        <v>39</v>
      </c>
      <c r="D10" s="237" t="s">
        <v>23</v>
      </c>
      <c r="E10" s="245" t="s">
        <v>40</v>
      </c>
      <c r="F10" s="245" t="s">
        <v>41</v>
      </c>
      <c r="G10" s="41" t="s">
        <v>24</v>
      </c>
      <c r="H10" s="41" t="s">
        <v>25</v>
      </c>
      <c r="I10" s="237" t="s">
        <v>42</v>
      </c>
      <c r="J10" s="237"/>
      <c r="K10" s="237" t="s">
        <v>49</v>
      </c>
      <c r="L10" s="237"/>
      <c r="M10" s="247" t="s">
        <v>54</v>
      </c>
    </row>
    <row r="11" spans="1:13" ht="15.75">
      <c r="A11" s="237"/>
      <c r="B11" s="237"/>
      <c r="C11" s="246"/>
      <c r="D11" s="237"/>
      <c r="E11" s="246"/>
      <c r="F11" s="246"/>
      <c r="G11" s="41" t="s">
        <v>26</v>
      </c>
      <c r="H11" s="41" t="s">
        <v>27</v>
      </c>
      <c r="I11" s="41" t="s">
        <v>26</v>
      </c>
      <c r="J11" s="41" t="s">
        <v>27</v>
      </c>
      <c r="K11" s="41" t="s">
        <v>26</v>
      </c>
      <c r="L11" s="41" t="s">
        <v>27</v>
      </c>
      <c r="M11" s="248"/>
    </row>
    <row r="12" spans="1:13" ht="30.75" customHeight="1">
      <c r="A12" s="242" t="s">
        <v>81</v>
      </c>
      <c r="B12" s="243"/>
      <c r="C12" s="36">
        <f>'anexa 2A'!P13</f>
        <v>4</v>
      </c>
      <c r="D12" s="36">
        <f>'anexa 2A'!Q13</f>
        <v>96</v>
      </c>
      <c r="E12" s="36">
        <v>61</v>
      </c>
      <c r="F12" s="37">
        <f aca="true" t="shared" si="0" ref="F12:F22">D12*E12</f>
        <v>5856</v>
      </c>
      <c r="G12" s="38">
        <f>ROUND(F12*0.15,0)</f>
        <v>878</v>
      </c>
      <c r="H12" s="38">
        <f>F12-G12</f>
        <v>4978</v>
      </c>
      <c r="I12" s="50"/>
      <c r="J12" s="89"/>
      <c r="K12" s="34"/>
      <c r="L12" s="35"/>
      <c r="M12" s="34"/>
    </row>
    <row r="13" spans="1:13" ht="15.75">
      <c r="A13" s="242" t="s">
        <v>34</v>
      </c>
      <c r="B13" s="243"/>
      <c r="C13" s="36">
        <f>'anexa 2A'!P14</f>
        <v>1</v>
      </c>
      <c r="D13" s="36">
        <f>'anexa 2A'!Q14</f>
        <v>24</v>
      </c>
      <c r="E13" s="36">
        <v>61</v>
      </c>
      <c r="F13" s="37">
        <f t="shared" si="0"/>
        <v>1464</v>
      </c>
      <c r="G13" s="38">
        <f aca="true" t="shared" si="1" ref="G13:G22">ROUND(F13*0.15,0)</f>
        <v>220</v>
      </c>
      <c r="H13" s="38">
        <v>0</v>
      </c>
      <c r="I13" s="50"/>
      <c r="J13" s="50"/>
      <c r="K13" s="34"/>
      <c r="L13" s="35"/>
      <c r="M13" s="34"/>
    </row>
    <row r="14" spans="1:13" ht="33" customHeight="1">
      <c r="A14" s="242" t="s">
        <v>98</v>
      </c>
      <c r="B14" s="243"/>
      <c r="C14" s="36">
        <f>'anexa 2A'!P15</f>
        <v>4</v>
      </c>
      <c r="D14" s="36">
        <f>'anexa 2A'!Q15</f>
        <v>96</v>
      </c>
      <c r="E14" s="36">
        <v>61</v>
      </c>
      <c r="F14" s="37">
        <f t="shared" si="0"/>
        <v>5856</v>
      </c>
      <c r="G14" s="38">
        <f t="shared" si="1"/>
        <v>878</v>
      </c>
      <c r="H14" s="38">
        <f>F14-G14</f>
        <v>4978</v>
      </c>
      <c r="I14" s="50"/>
      <c r="J14" s="50"/>
      <c r="K14" s="34"/>
      <c r="L14" s="34"/>
      <c r="M14" s="34"/>
    </row>
    <row r="15" spans="1:13" ht="30.75" customHeight="1">
      <c r="A15" s="239" t="s">
        <v>35</v>
      </c>
      <c r="B15" s="239"/>
      <c r="C15" s="36">
        <f>'anexa 2A'!P16</f>
        <v>0</v>
      </c>
      <c r="D15" s="36">
        <f>'anexa 2A'!Q16</f>
        <v>0</v>
      </c>
      <c r="E15" s="36">
        <v>61</v>
      </c>
      <c r="F15" s="37">
        <f t="shared" si="0"/>
        <v>0</v>
      </c>
      <c r="G15" s="38">
        <f t="shared" si="1"/>
        <v>0</v>
      </c>
      <c r="H15" s="38">
        <v>0</v>
      </c>
      <c r="I15" s="50"/>
      <c r="J15" s="50"/>
      <c r="K15" s="34"/>
      <c r="L15" s="34"/>
      <c r="M15" s="34"/>
    </row>
    <row r="16" spans="1:13" ht="15.75">
      <c r="A16" s="239" t="s">
        <v>32</v>
      </c>
      <c r="B16" s="239"/>
      <c r="C16" s="36">
        <f>'anexa 2A'!P17</f>
        <v>4</v>
      </c>
      <c r="D16" s="36">
        <f>'anexa 2A'!Q17</f>
        <v>96</v>
      </c>
      <c r="E16" s="36">
        <v>61</v>
      </c>
      <c r="F16" s="37">
        <f t="shared" si="0"/>
        <v>5856</v>
      </c>
      <c r="G16" s="38">
        <f t="shared" si="1"/>
        <v>878</v>
      </c>
      <c r="H16" s="38">
        <f>F16-G16</f>
        <v>4978</v>
      </c>
      <c r="I16" s="50"/>
      <c r="J16" s="50"/>
      <c r="K16" s="34"/>
      <c r="L16" s="34"/>
      <c r="M16" s="34"/>
    </row>
    <row r="17" spans="1:13" ht="15.75">
      <c r="A17" s="239" t="s">
        <v>48</v>
      </c>
      <c r="B17" s="239"/>
      <c r="C17" s="36">
        <f>'anexa 2A'!P18</f>
        <v>1</v>
      </c>
      <c r="D17" s="36">
        <f>'anexa 2A'!Q18</f>
        <v>16</v>
      </c>
      <c r="E17" s="36">
        <v>61</v>
      </c>
      <c r="F17" s="37">
        <f t="shared" si="0"/>
        <v>976</v>
      </c>
      <c r="G17" s="38">
        <f t="shared" si="1"/>
        <v>146</v>
      </c>
      <c r="H17" s="38">
        <v>0</v>
      </c>
      <c r="I17" s="50"/>
      <c r="J17" s="50"/>
      <c r="K17" s="34"/>
      <c r="L17" s="34"/>
      <c r="M17" s="34"/>
    </row>
    <row r="18" spans="1:13" ht="36" customHeight="1">
      <c r="A18" s="239" t="s">
        <v>44</v>
      </c>
      <c r="B18" s="239"/>
      <c r="C18" s="36">
        <f>'anexa 2A'!P19</f>
        <v>0</v>
      </c>
      <c r="D18" s="36">
        <f>'anexa 2A'!Q19</f>
        <v>0</v>
      </c>
      <c r="E18" s="36">
        <v>61</v>
      </c>
      <c r="F18" s="37">
        <f t="shared" si="0"/>
        <v>0</v>
      </c>
      <c r="G18" s="38">
        <f t="shared" si="1"/>
        <v>0</v>
      </c>
      <c r="H18" s="37">
        <v>0</v>
      </c>
      <c r="I18" s="50"/>
      <c r="J18" s="50"/>
      <c r="K18" s="34"/>
      <c r="L18" s="34"/>
      <c r="M18" s="34"/>
    </row>
    <row r="19" spans="1:13" s="26" customFormat="1" ht="15.75">
      <c r="A19" s="239" t="s">
        <v>46</v>
      </c>
      <c r="B19" s="239"/>
      <c r="C19" s="36">
        <f>'anexa 2A'!P20</f>
        <v>0</v>
      </c>
      <c r="D19" s="36">
        <f>'anexa 2A'!Q20</f>
        <v>0</v>
      </c>
      <c r="E19" s="36">
        <v>61</v>
      </c>
      <c r="F19" s="37">
        <f t="shared" si="0"/>
        <v>0</v>
      </c>
      <c r="G19" s="38">
        <f t="shared" si="1"/>
        <v>0</v>
      </c>
      <c r="H19" s="38">
        <f>F19-G19</f>
        <v>0</v>
      </c>
      <c r="I19" s="50"/>
      <c r="J19" s="50"/>
      <c r="K19" s="34"/>
      <c r="L19" s="34"/>
      <c r="M19" s="34"/>
    </row>
    <row r="20" spans="1:13" s="26" customFormat="1" ht="15.75">
      <c r="A20" s="239" t="s">
        <v>28</v>
      </c>
      <c r="B20" s="239"/>
      <c r="C20" s="36">
        <f>'anexa 2A'!P21</f>
        <v>0</v>
      </c>
      <c r="D20" s="36">
        <f>'anexa 2A'!Q21</f>
        <v>0</v>
      </c>
      <c r="E20" s="36">
        <v>61</v>
      </c>
      <c r="F20" s="37">
        <f t="shared" si="0"/>
        <v>0</v>
      </c>
      <c r="G20" s="38">
        <f t="shared" si="1"/>
        <v>0</v>
      </c>
      <c r="H20" s="38">
        <v>0</v>
      </c>
      <c r="I20" s="50"/>
      <c r="J20" s="89"/>
      <c r="K20" s="34"/>
      <c r="L20" s="34"/>
      <c r="M20" s="34"/>
    </row>
    <row r="21" spans="1:13" s="26" customFormat="1" ht="15.75">
      <c r="A21" s="239" t="s">
        <v>45</v>
      </c>
      <c r="B21" s="239"/>
      <c r="C21" s="36">
        <f>'anexa 2A'!P22</f>
        <v>0</v>
      </c>
      <c r="D21" s="36">
        <f>'anexa 2A'!Q22</f>
        <v>0</v>
      </c>
      <c r="E21" s="36">
        <v>61</v>
      </c>
      <c r="F21" s="37">
        <f t="shared" si="0"/>
        <v>0</v>
      </c>
      <c r="G21" s="38">
        <f t="shared" si="1"/>
        <v>0</v>
      </c>
      <c r="H21" s="38">
        <f>F21-G21</f>
        <v>0</v>
      </c>
      <c r="I21" s="50"/>
      <c r="J21" s="50"/>
      <c r="K21" s="34"/>
      <c r="L21" s="34"/>
      <c r="M21" s="34"/>
    </row>
    <row r="22" spans="1:13" s="26" customFormat="1" ht="15.75">
      <c r="A22" s="91" t="s">
        <v>65</v>
      </c>
      <c r="B22" s="92"/>
      <c r="C22" s="36">
        <f>'anexa 2A'!P23</f>
        <v>0</v>
      </c>
      <c r="D22" s="36">
        <f>'anexa 2A'!Q23</f>
        <v>0</v>
      </c>
      <c r="E22" s="36">
        <v>61</v>
      </c>
      <c r="F22" s="37">
        <f t="shared" si="0"/>
        <v>0</v>
      </c>
      <c r="G22" s="38">
        <f t="shared" si="1"/>
        <v>0</v>
      </c>
      <c r="H22" s="38">
        <f>F22-G22</f>
        <v>0</v>
      </c>
      <c r="I22" s="50"/>
      <c r="J22" s="50"/>
      <c r="K22" s="34"/>
      <c r="L22" s="34"/>
      <c r="M22" s="34"/>
    </row>
    <row r="23" spans="1:13" s="26" customFormat="1" ht="15.75">
      <c r="A23" s="240" t="s">
        <v>29</v>
      </c>
      <c r="B23" s="241"/>
      <c r="C23" s="51">
        <f>SUM(C12:C22)</f>
        <v>14</v>
      </c>
      <c r="D23" s="51">
        <f>SUM(D12:D22)</f>
        <v>328</v>
      </c>
      <c r="E23" s="52"/>
      <c r="F23" s="53">
        <f>SUM(F12:F22)</f>
        <v>20008</v>
      </c>
      <c r="G23" s="53">
        <f>SUM(G12:G22)</f>
        <v>3000</v>
      </c>
      <c r="H23" s="53">
        <f>SUM(H12:H22)</f>
        <v>14934</v>
      </c>
      <c r="I23" s="54"/>
      <c r="J23" s="54"/>
      <c r="K23" s="27"/>
      <c r="L23" s="27"/>
      <c r="M23" s="28"/>
    </row>
    <row r="24" spans="6:10" s="26" customFormat="1" ht="12.75">
      <c r="F24" s="29"/>
      <c r="G24" s="29"/>
      <c r="H24" s="29"/>
      <c r="I24"/>
      <c r="J24"/>
    </row>
    <row r="25" spans="1:13" s="26" customFormat="1" ht="18.75">
      <c r="A25" s="244" t="s">
        <v>97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</row>
    <row r="26" spans="1:13" s="26" customFormat="1" ht="15.75">
      <c r="A26"/>
      <c r="B26"/>
      <c r="C26"/>
      <c r="D26"/>
      <c r="E26"/>
      <c r="F26" s="25"/>
      <c r="G26" s="25"/>
      <c r="H26" s="25"/>
      <c r="I26"/>
      <c r="J26"/>
      <c r="K26"/>
      <c r="L26"/>
      <c r="M26" s="42"/>
    </row>
    <row r="27" spans="1:13" s="26" customFormat="1" ht="31.5">
      <c r="A27" s="237" t="s">
        <v>43</v>
      </c>
      <c r="B27" s="237"/>
      <c r="C27" s="245" t="s">
        <v>39</v>
      </c>
      <c r="D27" s="237" t="s">
        <v>23</v>
      </c>
      <c r="E27" s="245" t="s">
        <v>40</v>
      </c>
      <c r="F27" s="245" t="s">
        <v>41</v>
      </c>
      <c r="G27" s="41" t="s">
        <v>24</v>
      </c>
      <c r="H27" s="41" t="s">
        <v>25</v>
      </c>
      <c r="I27" s="237" t="s">
        <v>42</v>
      </c>
      <c r="J27" s="237"/>
      <c r="K27" s="237" t="s">
        <v>49</v>
      </c>
      <c r="L27" s="237"/>
      <c r="M27" s="247" t="s">
        <v>54</v>
      </c>
    </row>
    <row r="28" spans="1:13" s="26" customFormat="1" ht="15.75">
      <c r="A28" s="237"/>
      <c r="B28" s="237"/>
      <c r="C28" s="246"/>
      <c r="D28" s="237"/>
      <c r="E28" s="246"/>
      <c r="F28" s="246"/>
      <c r="G28" s="41" t="s">
        <v>26</v>
      </c>
      <c r="H28" s="41" t="s">
        <v>27</v>
      </c>
      <c r="I28" s="41" t="s">
        <v>26</v>
      </c>
      <c r="J28" s="41" t="s">
        <v>27</v>
      </c>
      <c r="K28" s="41" t="s">
        <v>26</v>
      </c>
      <c r="L28" s="41" t="s">
        <v>27</v>
      </c>
      <c r="M28" s="248"/>
    </row>
    <row r="29" spans="1:13" s="26" customFormat="1" ht="33" customHeight="1">
      <c r="A29" s="242" t="s">
        <v>81</v>
      </c>
      <c r="B29" s="243"/>
      <c r="C29" s="36">
        <f>'anexa 2A'!P31</f>
        <v>7</v>
      </c>
      <c r="D29" s="36">
        <f>'anexa 2A'!Q31</f>
        <v>168</v>
      </c>
      <c r="E29" s="36">
        <v>61</v>
      </c>
      <c r="F29" s="37">
        <f aca="true" t="shared" si="2" ref="F29:F39">D29*E29</f>
        <v>10248</v>
      </c>
      <c r="G29" s="38">
        <f>ROUND(F29*0.15,0)</f>
        <v>1537</v>
      </c>
      <c r="H29" s="38">
        <f>F29-G29</f>
        <v>8711</v>
      </c>
      <c r="I29" s="50"/>
      <c r="J29" s="50"/>
      <c r="K29" s="34"/>
      <c r="L29" s="35"/>
      <c r="M29" s="34"/>
    </row>
    <row r="30" spans="1:13" s="26" customFormat="1" ht="15.75">
      <c r="A30" s="242" t="s">
        <v>34</v>
      </c>
      <c r="B30" s="243"/>
      <c r="C30" s="36">
        <f>'anexa 2A'!P32</f>
        <v>4</v>
      </c>
      <c r="D30" s="36">
        <f>'anexa 2A'!Q32</f>
        <v>96</v>
      </c>
      <c r="E30" s="36">
        <v>61</v>
      </c>
      <c r="F30" s="37">
        <f t="shared" si="2"/>
        <v>5856</v>
      </c>
      <c r="G30" s="38">
        <f aca="true" t="shared" si="3" ref="G30:G39">ROUND(F30*0.15,0)</f>
        <v>878</v>
      </c>
      <c r="H30" s="38">
        <v>0</v>
      </c>
      <c r="I30" s="50"/>
      <c r="J30" s="50"/>
      <c r="K30" s="34"/>
      <c r="L30" s="35"/>
      <c r="M30" s="34"/>
    </row>
    <row r="31" spans="1:13" s="26" customFormat="1" ht="32.25" customHeight="1">
      <c r="A31" s="242" t="s">
        <v>95</v>
      </c>
      <c r="B31" s="243"/>
      <c r="C31" s="36">
        <f>'anexa 2A'!P33</f>
        <v>22</v>
      </c>
      <c r="D31" s="36">
        <f>'anexa 2A'!Q33</f>
        <v>528</v>
      </c>
      <c r="E31" s="36">
        <v>61</v>
      </c>
      <c r="F31" s="37">
        <f t="shared" si="2"/>
        <v>32208</v>
      </c>
      <c r="G31" s="38">
        <f t="shared" si="3"/>
        <v>4831</v>
      </c>
      <c r="H31" s="38">
        <f>F31-G31</f>
        <v>27377</v>
      </c>
      <c r="I31" s="50"/>
      <c r="J31" s="50"/>
      <c r="K31" s="34"/>
      <c r="L31" s="34"/>
      <c r="M31" s="34"/>
    </row>
    <row r="32" spans="1:13" s="26" customFormat="1" ht="34.5" customHeight="1">
      <c r="A32" s="239" t="s">
        <v>35</v>
      </c>
      <c r="B32" s="239"/>
      <c r="C32" s="36">
        <f>'anexa 2A'!P34</f>
        <v>4</v>
      </c>
      <c r="D32" s="36">
        <f>'anexa 2A'!Q34</f>
        <v>64</v>
      </c>
      <c r="E32" s="36">
        <v>61</v>
      </c>
      <c r="F32" s="37">
        <f t="shared" si="2"/>
        <v>3904</v>
      </c>
      <c r="G32" s="38">
        <f t="shared" si="3"/>
        <v>586</v>
      </c>
      <c r="H32" s="38">
        <v>0</v>
      </c>
      <c r="I32" s="50"/>
      <c r="J32" s="50"/>
      <c r="K32" s="34"/>
      <c r="L32" s="34"/>
      <c r="M32" s="34"/>
    </row>
    <row r="33" spans="1:13" s="26" customFormat="1" ht="15.75">
      <c r="A33" s="239" t="s">
        <v>32</v>
      </c>
      <c r="B33" s="239"/>
      <c r="C33" s="36">
        <f>'anexa 2A'!P35</f>
        <v>4</v>
      </c>
      <c r="D33" s="36">
        <f>'anexa 2A'!Q35</f>
        <v>96</v>
      </c>
      <c r="E33" s="36">
        <v>61</v>
      </c>
      <c r="F33" s="37">
        <f t="shared" si="2"/>
        <v>5856</v>
      </c>
      <c r="G33" s="38">
        <f t="shared" si="3"/>
        <v>878</v>
      </c>
      <c r="H33" s="38">
        <f>F33-G33</f>
        <v>4978</v>
      </c>
      <c r="I33" s="50"/>
      <c r="J33" s="50"/>
      <c r="K33" s="34"/>
      <c r="L33" s="34"/>
      <c r="M33" s="34"/>
    </row>
    <row r="34" spans="1:13" s="26" customFormat="1" ht="15.75">
      <c r="A34" s="239" t="s">
        <v>48</v>
      </c>
      <c r="B34" s="239"/>
      <c r="C34" s="36">
        <f>'anexa 2A'!P36</f>
        <v>1</v>
      </c>
      <c r="D34" s="36">
        <f>'anexa 2A'!Q36</f>
        <v>16</v>
      </c>
      <c r="E34" s="36">
        <v>61</v>
      </c>
      <c r="F34" s="37">
        <f t="shared" si="2"/>
        <v>976</v>
      </c>
      <c r="G34" s="38">
        <f t="shared" si="3"/>
        <v>146</v>
      </c>
      <c r="H34" s="38">
        <v>0</v>
      </c>
      <c r="I34" s="50"/>
      <c r="J34" s="50"/>
      <c r="K34" s="34"/>
      <c r="L34" s="34"/>
      <c r="M34" s="34"/>
    </row>
    <row r="35" spans="1:13" s="26" customFormat="1" ht="32.25" customHeight="1">
      <c r="A35" s="239" t="s">
        <v>44</v>
      </c>
      <c r="B35" s="239"/>
      <c r="C35" s="36">
        <f>'anexa 2A'!P37</f>
        <v>4</v>
      </c>
      <c r="D35" s="36">
        <f>'anexa 2A'!Q37</f>
        <v>64</v>
      </c>
      <c r="E35" s="36">
        <v>61</v>
      </c>
      <c r="F35" s="37">
        <f t="shared" si="2"/>
        <v>3904</v>
      </c>
      <c r="G35" s="38">
        <f t="shared" si="3"/>
        <v>586</v>
      </c>
      <c r="H35" s="37">
        <v>0</v>
      </c>
      <c r="I35" s="50"/>
      <c r="J35" s="50"/>
      <c r="K35" s="34"/>
      <c r="L35" s="34"/>
      <c r="M35" s="34"/>
    </row>
    <row r="36" spans="1:13" s="26" customFormat="1" ht="15.75">
      <c r="A36" s="239" t="s">
        <v>46</v>
      </c>
      <c r="B36" s="239"/>
      <c r="C36" s="36">
        <f>'anexa 2A'!P38</f>
        <v>0</v>
      </c>
      <c r="D36" s="36">
        <f>'anexa 2A'!Q38</f>
        <v>0</v>
      </c>
      <c r="E36" s="36">
        <v>61</v>
      </c>
      <c r="F36" s="37">
        <f t="shared" si="2"/>
        <v>0</v>
      </c>
      <c r="G36" s="38">
        <f t="shared" si="3"/>
        <v>0</v>
      </c>
      <c r="H36" s="38">
        <v>0</v>
      </c>
      <c r="I36" s="50"/>
      <c r="J36" s="50"/>
      <c r="K36" s="34"/>
      <c r="L36" s="34"/>
      <c r="M36" s="34"/>
    </row>
    <row r="37" spans="1:13" s="26" customFormat="1" ht="15.75">
      <c r="A37" s="239" t="s">
        <v>28</v>
      </c>
      <c r="B37" s="239"/>
      <c r="C37" s="36">
        <f>'anexa 2A'!P39</f>
        <v>1</v>
      </c>
      <c r="D37" s="36">
        <f>'anexa 2A'!Q39</f>
        <v>24</v>
      </c>
      <c r="E37" s="36">
        <v>61</v>
      </c>
      <c r="F37" s="37">
        <f t="shared" si="2"/>
        <v>1464</v>
      </c>
      <c r="G37" s="38">
        <f t="shared" si="3"/>
        <v>220</v>
      </c>
      <c r="H37" s="38">
        <v>0</v>
      </c>
      <c r="I37" s="50"/>
      <c r="J37" s="50"/>
      <c r="K37" s="34"/>
      <c r="L37" s="34"/>
      <c r="M37" s="34"/>
    </row>
    <row r="38" spans="1:13" s="26" customFormat="1" ht="15.75">
      <c r="A38" s="239" t="s">
        <v>45</v>
      </c>
      <c r="B38" s="239"/>
      <c r="C38" s="36">
        <f>'anexa 2A'!P40</f>
        <v>1</v>
      </c>
      <c r="D38" s="36">
        <f>'anexa 2A'!Q40</f>
        <v>16</v>
      </c>
      <c r="E38" s="36">
        <v>61</v>
      </c>
      <c r="F38" s="37">
        <f t="shared" si="2"/>
        <v>976</v>
      </c>
      <c r="G38" s="38">
        <f t="shared" si="3"/>
        <v>146</v>
      </c>
      <c r="H38" s="38">
        <f>F38-G38</f>
        <v>830</v>
      </c>
      <c r="I38" s="50"/>
      <c r="J38" s="50"/>
      <c r="K38" s="34"/>
      <c r="L38" s="34"/>
      <c r="M38" s="34"/>
    </row>
    <row r="39" spans="1:13" s="26" customFormat="1" ht="15.75">
      <c r="A39" s="91" t="s">
        <v>65</v>
      </c>
      <c r="B39" s="92"/>
      <c r="C39" s="36">
        <f>'anexa 2A'!P41</f>
        <v>0</v>
      </c>
      <c r="D39" s="36">
        <f>'anexa 2A'!Q41</f>
        <v>0</v>
      </c>
      <c r="E39" s="36">
        <v>61</v>
      </c>
      <c r="F39" s="37">
        <f t="shared" si="2"/>
        <v>0</v>
      </c>
      <c r="G39" s="38">
        <f t="shared" si="3"/>
        <v>0</v>
      </c>
      <c r="H39" s="38">
        <f>F39-G39</f>
        <v>0</v>
      </c>
      <c r="I39" s="50"/>
      <c r="J39" s="50"/>
      <c r="K39" s="34"/>
      <c r="L39" s="34"/>
      <c r="M39" s="34"/>
    </row>
    <row r="40" spans="1:13" s="26" customFormat="1" ht="15.75">
      <c r="A40" s="240" t="s">
        <v>29</v>
      </c>
      <c r="B40" s="241"/>
      <c r="C40" s="51">
        <f>SUM(C29:C39)</f>
        <v>48</v>
      </c>
      <c r="D40" s="51">
        <f>SUM(D29:D39)</f>
        <v>1072</v>
      </c>
      <c r="E40" s="52"/>
      <c r="F40" s="53">
        <f>SUM(F29:F39)</f>
        <v>65392</v>
      </c>
      <c r="G40" s="53">
        <f>SUM(G29:G39)</f>
        <v>9808</v>
      </c>
      <c r="H40" s="53">
        <f>SUM(H29:H39)</f>
        <v>41896</v>
      </c>
      <c r="I40" s="54"/>
      <c r="J40" s="54"/>
      <c r="K40" s="27"/>
      <c r="L40" s="27"/>
      <c r="M40" s="28"/>
    </row>
    <row r="41" spans="6:10" s="26" customFormat="1" ht="12.75">
      <c r="F41" s="29"/>
      <c r="G41" s="29"/>
      <c r="H41" s="29"/>
      <c r="I41"/>
      <c r="J41"/>
    </row>
    <row r="42" spans="1:42" s="132" customFormat="1" ht="15.75">
      <c r="A42" s="171"/>
      <c r="B42" s="216" t="s">
        <v>133</v>
      </c>
      <c r="C42" s="216"/>
      <c r="D42" s="216"/>
      <c r="E42" s="173"/>
      <c r="F42" s="171"/>
      <c r="G42" s="171"/>
      <c r="H42" s="174"/>
      <c r="I42" s="171"/>
      <c r="J42" s="171"/>
      <c r="K42" s="173"/>
      <c r="L42" s="171"/>
      <c r="M42" s="175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B42"/>
      <c r="AC42" s="133"/>
      <c r="AD42" s="98"/>
      <c r="AE42" s="134"/>
      <c r="AF42" s="135"/>
      <c r="AG42" s="135"/>
      <c r="AH42" s="98"/>
      <c r="AI42" s="136"/>
      <c r="AJ42" s="136"/>
      <c r="AK42" s="136"/>
      <c r="AL42" s="136"/>
      <c r="AM42" s="133"/>
      <c r="AN42" s="133"/>
      <c r="AO42" s="133"/>
      <c r="AP42" s="133"/>
    </row>
    <row r="43" spans="1:42" s="132" customFormat="1" ht="15.75">
      <c r="A43" s="171"/>
      <c r="B43" s="172"/>
      <c r="C43" s="171"/>
      <c r="D43" s="171"/>
      <c r="E43" s="173"/>
      <c r="F43" s="171"/>
      <c r="G43" s="171"/>
      <c r="H43" s="174"/>
      <c r="I43" s="171"/>
      <c r="J43" s="171"/>
      <c r="K43" s="173"/>
      <c r="L43" s="171"/>
      <c r="M43" s="176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B43"/>
      <c r="AC43" s="137"/>
      <c r="AD43" s="98"/>
      <c r="AE43" s="134"/>
      <c r="AF43" s="135"/>
      <c r="AG43" s="135"/>
      <c r="AH43" s="98"/>
      <c r="AI43" s="136"/>
      <c r="AJ43" s="136"/>
      <c r="AK43" s="136"/>
      <c r="AL43" s="136"/>
      <c r="AM43" s="133"/>
      <c r="AN43" s="133"/>
      <c r="AO43" s="133"/>
      <c r="AP43" s="133"/>
    </row>
    <row r="44" spans="1:12" s="26" customFormat="1" ht="12.75">
      <c r="A44" s="1"/>
      <c r="B44" s="2"/>
      <c r="C44" s="40"/>
      <c r="D44" s="1"/>
      <c r="E44" s="1"/>
      <c r="F44" s="1"/>
      <c r="G44"/>
      <c r="H44" s="1"/>
      <c r="I44" s="1"/>
      <c r="J44" s="47"/>
      <c r="K44" s="47"/>
      <c r="L44"/>
    </row>
    <row r="45" spans="1:13" s="43" customFormat="1" ht="15">
      <c r="A45" s="1"/>
      <c r="B45" s="2"/>
      <c r="C45" s="40"/>
      <c r="D45" s="1"/>
      <c r="E45" s="1"/>
      <c r="F45" s="1"/>
      <c r="G45"/>
      <c r="H45" s="1"/>
      <c r="I45" s="1"/>
      <c r="J45"/>
      <c r="K45"/>
      <c r="L45"/>
      <c r="M45" s="26"/>
    </row>
    <row r="46" spans="1:13" s="43" customFormat="1" ht="15">
      <c r="A46"/>
      <c r="B46" s="26"/>
      <c r="C46" s="69"/>
      <c r="D46" s="1"/>
      <c r="E46" s="1"/>
      <c r="F46" s="1"/>
      <c r="G46" s="1"/>
      <c r="H46" s="1"/>
      <c r="I46" s="1"/>
      <c r="J46" s="1"/>
      <c r="K46" s="1"/>
      <c r="L46"/>
      <c r="M46" s="26"/>
    </row>
    <row r="47" spans="2:13" ht="12.75">
      <c r="B47" s="26"/>
      <c r="C47" s="40"/>
      <c r="D47" s="1"/>
      <c r="E47" s="1"/>
      <c r="F47"/>
      <c r="G47" s="49"/>
      <c r="H47" s="70"/>
      <c r="I47" s="1"/>
      <c r="J47" s="1"/>
      <c r="K47" s="26"/>
      <c r="M47" s="26"/>
    </row>
    <row r="48" spans="3:13" ht="12.75">
      <c r="C48" s="40"/>
      <c r="D48" s="1"/>
      <c r="E48" s="1"/>
      <c r="F48"/>
      <c r="G48" s="49"/>
      <c r="H48" s="70"/>
      <c r="I48" s="1"/>
      <c r="J48" s="1"/>
      <c r="K48" s="47"/>
      <c r="M48" s="26"/>
    </row>
    <row r="49" spans="1:13" s="26" customFormat="1" ht="12.75">
      <c r="A49" s="238"/>
      <c r="B49" s="238"/>
      <c r="C49" s="238"/>
      <c r="D49" s="238"/>
      <c r="E49" s="1"/>
      <c r="F49" s="1"/>
      <c r="G49" s="1"/>
      <c r="H49" s="1"/>
      <c r="I49" s="1"/>
      <c r="J49" s="1"/>
      <c r="K49" s="1"/>
      <c r="L49" s="1"/>
      <c r="M49"/>
    </row>
    <row r="50" spans="1:12" ht="12.75">
      <c r="A50" s="7"/>
      <c r="D50" s="40"/>
      <c r="E50" s="1"/>
      <c r="F50" s="1"/>
      <c r="G50" s="1"/>
      <c r="H50" s="1"/>
      <c r="L50" s="1"/>
    </row>
    <row r="51" spans="1:12" ht="12.75">
      <c r="A51" s="7"/>
      <c r="D51" s="40"/>
      <c r="E51" s="1"/>
      <c r="F51" s="1"/>
      <c r="G51" s="1"/>
      <c r="H51" s="1"/>
      <c r="L51" s="1"/>
    </row>
  </sheetData>
  <sheetProtection/>
  <mergeCells count="47">
    <mergeCell ref="A1:C1"/>
    <mergeCell ref="A8:M8"/>
    <mergeCell ref="A10:B11"/>
    <mergeCell ref="C10:C11"/>
    <mergeCell ref="D10:D11"/>
    <mergeCell ref="E10:E11"/>
    <mergeCell ref="F10:F11"/>
    <mergeCell ref="I10:J10"/>
    <mergeCell ref="K10:L10"/>
    <mergeCell ref="K4:M4"/>
    <mergeCell ref="A21:B21"/>
    <mergeCell ref="M10:M11"/>
    <mergeCell ref="A12:B12"/>
    <mergeCell ref="A13:B13"/>
    <mergeCell ref="A14:B14"/>
    <mergeCell ref="A15:B15"/>
    <mergeCell ref="A16:B16"/>
    <mergeCell ref="A17:B17"/>
    <mergeCell ref="A18:B18"/>
    <mergeCell ref="A19:B19"/>
    <mergeCell ref="K5:M5"/>
    <mergeCell ref="K6:M6"/>
    <mergeCell ref="E27:E28"/>
    <mergeCell ref="F27:F28"/>
    <mergeCell ref="I27:J27"/>
    <mergeCell ref="K27:L27"/>
    <mergeCell ref="M27:M28"/>
    <mergeCell ref="A20:B20"/>
    <mergeCell ref="A29:B29"/>
    <mergeCell ref="A30:B30"/>
    <mergeCell ref="A31:B31"/>
    <mergeCell ref="A32:B32"/>
    <mergeCell ref="A33:B33"/>
    <mergeCell ref="A23:B23"/>
    <mergeCell ref="A25:M25"/>
    <mergeCell ref="A27:B28"/>
    <mergeCell ref="C27:C28"/>
    <mergeCell ref="A2:C2"/>
    <mergeCell ref="D27:D28"/>
    <mergeCell ref="A49:D49"/>
    <mergeCell ref="A34:B34"/>
    <mergeCell ref="A35:B35"/>
    <mergeCell ref="A36:B36"/>
    <mergeCell ref="A37:B37"/>
    <mergeCell ref="A38:B38"/>
    <mergeCell ref="A40:B40"/>
    <mergeCell ref="B42:D42"/>
  </mergeCells>
  <printOptions horizontalCentered="1"/>
  <pageMargins left="0.708661417322835" right="0.458661417" top="0.31496062992126" bottom="0.275590551181102" header="0.31496062992126" footer="0.31496062992126"/>
  <pageSetup horizontalDpi="600" verticalDpi="600" orientation="landscape" paperSize="9" scale="65" r:id="rId1"/>
  <rowBreaks count="1" manualBreakCount="1">
    <brk id="4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51"/>
  <sheetViews>
    <sheetView view="pageBreakPreview" zoomScale="60" zoomScalePageLayoutView="0" workbookViewId="0" topLeftCell="A14">
      <selection activeCell="K23" sqref="K23:M23"/>
    </sheetView>
  </sheetViews>
  <sheetFormatPr defaultColWidth="9.140625" defaultRowHeight="12.75"/>
  <cols>
    <col min="1" max="1" width="17.00390625" style="0" customWidth="1"/>
    <col min="2" max="2" width="18.57421875" style="0" customWidth="1"/>
    <col min="3" max="3" width="9.28125" style="0" customWidth="1"/>
    <col min="4" max="4" width="7.8515625" style="0" customWidth="1"/>
    <col min="5" max="5" width="7.00390625" style="0" customWidth="1"/>
    <col min="6" max="6" width="9.28125" style="25" customWidth="1"/>
    <col min="7" max="7" width="10.7109375" style="25" customWidth="1"/>
    <col min="8" max="8" width="11.140625" style="25" customWidth="1"/>
    <col min="10" max="10" width="11.00390625" style="0" customWidth="1"/>
    <col min="11" max="11" width="16.140625" style="0" customWidth="1"/>
    <col min="12" max="12" width="14.28125" style="0" customWidth="1"/>
    <col min="13" max="13" width="28.7109375" style="0" customWidth="1"/>
  </cols>
  <sheetData>
    <row r="1" spans="1:15" ht="12.75">
      <c r="A1" s="249"/>
      <c r="B1" s="249"/>
      <c r="C1" s="249"/>
      <c r="L1" s="85"/>
      <c r="M1" s="72"/>
      <c r="N1" s="72"/>
      <c r="O1" s="72"/>
    </row>
    <row r="2" spans="1:15" ht="12.75">
      <c r="A2" s="73"/>
      <c r="B2" s="73"/>
      <c r="C2" s="73"/>
      <c r="L2" s="85"/>
      <c r="M2" s="72"/>
      <c r="N2" s="72"/>
      <c r="O2" s="72"/>
    </row>
    <row r="3" spans="1:15" ht="12.75">
      <c r="A3" s="216" t="s">
        <v>133</v>
      </c>
      <c r="B3" s="216"/>
      <c r="C3" s="216"/>
      <c r="L3" s="71"/>
      <c r="M3" s="73"/>
      <c r="N3" s="73"/>
      <c r="O3" s="73"/>
    </row>
    <row r="4" spans="1:15" ht="15">
      <c r="A4" s="43"/>
      <c r="B4" s="170"/>
      <c r="K4" s="215"/>
      <c r="L4" s="215"/>
      <c r="M4" s="215"/>
      <c r="N4" s="73"/>
      <c r="O4" s="73"/>
    </row>
    <row r="5" spans="1:15" ht="15">
      <c r="A5" s="43"/>
      <c r="B5" s="170"/>
      <c r="K5" s="215"/>
      <c r="L5" s="215"/>
      <c r="M5" s="215"/>
      <c r="N5" s="73"/>
      <c r="O5" s="73"/>
    </row>
    <row r="6" spans="1:15" ht="15">
      <c r="A6" s="43"/>
      <c r="B6" s="170"/>
      <c r="K6" s="215"/>
      <c r="L6" s="215"/>
      <c r="M6" s="215"/>
      <c r="N6" s="73"/>
      <c r="O6" s="73"/>
    </row>
    <row r="7" spans="1:15" ht="15">
      <c r="A7" s="43"/>
      <c r="L7" s="71"/>
      <c r="M7" s="71"/>
      <c r="N7" s="73"/>
      <c r="O7" s="73"/>
    </row>
    <row r="8" spans="1:13" ht="18.75">
      <c r="A8" s="244" t="s">
        <v>99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</row>
    <row r="9" spans="1:13" ht="1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2" t="s">
        <v>22</v>
      </c>
    </row>
    <row r="10" spans="1:13" ht="30.75" customHeight="1">
      <c r="A10" s="237" t="s">
        <v>43</v>
      </c>
      <c r="B10" s="237"/>
      <c r="C10" s="237" t="s">
        <v>39</v>
      </c>
      <c r="D10" s="237" t="s">
        <v>23</v>
      </c>
      <c r="E10" s="237" t="s">
        <v>40</v>
      </c>
      <c r="F10" s="237" t="s">
        <v>41</v>
      </c>
      <c r="G10" s="41" t="s">
        <v>24</v>
      </c>
      <c r="H10" s="41" t="s">
        <v>25</v>
      </c>
      <c r="I10" s="237" t="s">
        <v>42</v>
      </c>
      <c r="J10" s="237"/>
      <c r="K10" s="237" t="s">
        <v>49</v>
      </c>
      <c r="L10" s="237"/>
      <c r="M10" s="252" t="s">
        <v>54</v>
      </c>
    </row>
    <row r="11" spans="1:13" ht="15.75">
      <c r="A11" s="237"/>
      <c r="B11" s="237"/>
      <c r="C11" s="237"/>
      <c r="D11" s="237"/>
      <c r="E11" s="237"/>
      <c r="F11" s="237"/>
      <c r="G11" s="41" t="s">
        <v>26</v>
      </c>
      <c r="H11" s="41" t="s">
        <v>27</v>
      </c>
      <c r="I11" s="41" t="s">
        <v>26</v>
      </c>
      <c r="J11" s="41" t="s">
        <v>27</v>
      </c>
      <c r="K11" s="41" t="s">
        <v>26</v>
      </c>
      <c r="L11" s="41" t="s">
        <v>27</v>
      </c>
      <c r="M11" s="252"/>
    </row>
    <row r="12" spans="1:13" ht="52.5" customHeight="1">
      <c r="A12" s="251" t="s">
        <v>81</v>
      </c>
      <c r="B12" s="251"/>
      <c r="C12" s="144">
        <f>'anexa 2A'!P13</f>
        <v>4</v>
      </c>
      <c r="D12" s="144">
        <f>'anexa 2A'!Q13</f>
        <v>96</v>
      </c>
      <c r="E12" s="144">
        <v>151</v>
      </c>
      <c r="F12" s="38">
        <f aca="true" t="shared" si="0" ref="F12:F22">D12*E12</f>
        <v>14496</v>
      </c>
      <c r="G12" s="38">
        <f>ROUND(F12*0.15,0)</f>
        <v>2174</v>
      </c>
      <c r="H12" s="38">
        <f>F12-G12</f>
        <v>12322</v>
      </c>
      <c r="I12" s="89"/>
      <c r="J12" s="89"/>
      <c r="K12" s="34"/>
      <c r="L12" s="34"/>
      <c r="M12" s="34"/>
    </row>
    <row r="13" spans="1:13" ht="15.75">
      <c r="A13" s="251" t="s">
        <v>34</v>
      </c>
      <c r="B13" s="251"/>
      <c r="C13" s="144">
        <f>'anexa 2A'!P14</f>
        <v>1</v>
      </c>
      <c r="D13" s="144">
        <f>'anexa 2A'!Q14</f>
        <v>24</v>
      </c>
      <c r="E13" s="144">
        <v>151</v>
      </c>
      <c r="F13" s="38">
        <f t="shared" si="0"/>
        <v>3624</v>
      </c>
      <c r="G13" s="38">
        <f aca="true" t="shared" si="1" ref="G13:G22">ROUND(F13*0.15,0)</f>
        <v>544</v>
      </c>
      <c r="H13" s="38">
        <v>0</v>
      </c>
      <c r="I13" s="89"/>
      <c r="J13" s="89"/>
      <c r="K13" s="34"/>
      <c r="L13" s="34"/>
      <c r="M13" s="34"/>
    </row>
    <row r="14" spans="1:13" ht="36.75" customHeight="1">
      <c r="A14" s="251" t="s">
        <v>95</v>
      </c>
      <c r="B14" s="251"/>
      <c r="C14" s="144">
        <f>'anexa 2A'!P15</f>
        <v>4</v>
      </c>
      <c r="D14" s="144">
        <f>'anexa 2A'!Q15</f>
        <v>96</v>
      </c>
      <c r="E14" s="144">
        <v>151</v>
      </c>
      <c r="F14" s="38">
        <f t="shared" si="0"/>
        <v>14496</v>
      </c>
      <c r="G14" s="38">
        <f t="shared" si="1"/>
        <v>2174</v>
      </c>
      <c r="H14" s="38">
        <f>F14-G14</f>
        <v>12322</v>
      </c>
      <c r="I14" s="89"/>
      <c r="J14" s="89"/>
      <c r="K14" s="34"/>
      <c r="L14" s="34"/>
      <c r="M14" s="34"/>
    </row>
    <row r="15" spans="1:13" ht="33" customHeight="1">
      <c r="A15" s="239" t="s">
        <v>35</v>
      </c>
      <c r="B15" s="239"/>
      <c r="C15" s="144">
        <f>'anexa 2A'!P16</f>
        <v>0</v>
      </c>
      <c r="D15" s="144">
        <f>'anexa 2A'!Q16</f>
        <v>0</v>
      </c>
      <c r="E15" s="144">
        <v>151</v>
      </c>
      <c r="F15" s="38">
        <f t="shared" si="0"/>
        <v>0</v>
      </c>
      <c r="G15" s="38">
        <f t="shared" si="1"/>
        <v>0</v>
      </c>
      <c r="H15" s="38">
        <v>0</v>
      </c>
      <c r="I15" s="89"/>
      <c r="J15" s="89"/>
      <c r="K15" s="34"/>
      <c r="L15" s="34"/>
      <c r="M15" s="34"/>
    </row>
    <row r="16" spans="1:13" ht="15.75">
      <c r="A16" s="239" t="s">
        <v>32</v>
      </c>
      <c r="B16" s="239"/>
      <c r="C16" s="144">
        <f>'anexa 2A'!P17</f>
        <v>4</v>
      </c>
      <c r="D16" s="144">
        <f>'anexa 2A'!Q17</f>
        <v>96</v>
      </c>
      <c r="E16" s="144">
        <v>151</v>
      </c>
      <c r="F16" s="38">
        <f t="shared" si="0"/>
        <v>14496</v>
      </c>
      <c r="G16" s="38">
        <f t="shared" si="1"/>
        <v>2174</v>
      </c>
      <c r="H16" s="38">
        <f>F16-G16</f>
        <v>12322</v>
      </c>
      <c r="I16" s="89"/>
      <c r="J16" s="89"/>
      <c r="K16" s="34"/>
      <c r="L16" s="34"/>
      <c r="M16" s="34"/>
    </row>
    <row r="17" spans="1:13" ht="15.75">
      <c r="A17" s="239" t="s">
        <v>48</v>
      </c>
      <c r="B17" s="239"/>
      <c r="C17" s="144">
        <f>'anexa 2A'!P18</f>
        <v>1</v>
      </c>
      <c r="D17" s="144">
        <f>'anexa 2A'!Q18</f>
        <v>16</v>
      </c>
      <c r="E17" s="144">
        <v>151</v>
      </c>
      <c r="F17" s="38">
        <f t="shared" si="0"/>
        <v>2416</v>
      </c>
      <c r="G17" s="38">
        <f t="shared" si="1"/>
        <v>362</v>
      </c>
      <c r="H17" s="38">
        <v>0</v>
      </c>
      <c r="I17" s="89"/>
      <c r="J17" s="89"/>
      <c r="K17" s="34"/>
      <c r="L17" s="34"/>
      <c r="M17" s="34"/>
    </row>
    <row r="18" spans="1:13" ht="30.75" customHeight="1">
      <c r="A18" s="239" t="s">
        <v>44</v>
      </c>
      <c r="B18" s="239"/>
      <c r="C18" s="144">
        <f>'anexa 2A'!P19</f>
        <v>0</v>
      </c>
      <c r="D18" s="144">
        <f>'anexa 2A'!Q19</f>
        <v>0</v>
      </c>
      <c r="E18" s="144">
        <v>151</v>
      </c>
      <c r="F18" s="38">
        <f t="shared" si="0"/>
        <v>0</v>
      </c>
      <c r="G18" s="38">
        <f t="shared" si="1"/>
        <v>0</v>
      </c>
      <c r="H18" s="38">
        <v>0</v>
      </c>
      <c r="I18" s="89"/>
      <c r="J18" s="89"/>
      <c r="K18" s="34"/>
      <c r="L18" s="34"/>
      <c r="M18" s="34"/>
    </row>
    <row r="19" spans="1:13" s="26" customFormat="1" ht="15.75">
      <c r="A19" s="239" t="s">
        <v>46</v>
      </c>
      <c r="B19" s="239"/>
      <c r="C19" s="144">
        <f>'anexa 2A'!P20</f>
        <v>0</v>
      </c>
      <c r="D19" s="144">
        <f>'anexa 2A'!Q20</f>
        <v>0</v>
      </c>
      <c r="E19" s="144">
        <v>151</v>
      </c>
      <c r="F19" s="38">
        <f t="shared" si="0"/>
        <v>0</v>
      </c>
      <c r="G19" s="38">
        <f t="shared" si="1"/>
        <v>0</v>
      </c>
      <c r="H19" s="38">
        <f>F19-G19</f>
        <v>0</v>
      </c>
      <c r="I19" s="89"/>
      <c r="J19" s="89"/>
      <c r="K19" s="34"/>
      <c r="L19" s="34"/>
      <c r="M19" s="34"/>
    </row>
    <row r="20" spans="1:13" s="26" customFormat="1" ht="15.75">
      <c r="A20" s="239" t="s">
        <v>28</v>
      </c>
      <c r="B20" s="239"/>
      <c r="C20" s="144">
        <f>'anexa 2A'!P21</f>
        <v>0</v>
      </c>
      <c r="D20" s="144">
        <f>'anexa 2A'!Q21</f>
        <v>0</v>
      </c>
      <c r="E20" s="144">
        <v>151</v>
      </c>
      <c r="F20" s="38">
        <f t="shared" si="0"/>
        <v>0</v>
      </c>
      <c r="G20" s="38">
        <f t="shared" si="1"/>
        <v>0</v>
      </c>
      <c r="H20" s="38">
        <v>0</v>
      </c>
      <c r="I20" s="89"/>
      <c r="J20" s="89"/>
      <c r="K20" s="34"/>
      <c r="L20" s="34"/>
      <c r="M20" s="34"/>
    </row>
    <row r="21" spans="1:13" s="26" customFormat="1" ht="15.75">
      <c r="A21" s="239" t="s">
        <v>45</v>
      </c>
      <c r="B21" s="239"/>
      <c r="C21" s="144">
        <f>'anexa 2A'!P22</f>
        <v>0</v>
      </c>
      <c r="D21" s="144">
        <f>'anexa 2A'!Q22</f>
        <v>0</v>
      </c>
      <c r="E21" s="144">
        <v>151</v>
      </c>
      <c r="F21" s="38">
        <f t="shared" si="0"/>
        <v>0</v>
      </c>
      <c r="G21" s="38">
        <f t="shared" si="1"/>
        <v>0</v>
      </c>
      <c r="H21" s="38">
        <f>F21-G21</f>
        <v>0</v>
      </c>
      <c r="I21" s="89"/>
      <c r="J21" s="89"/>
      <c r="K21" s="34"/>
      <c r="L21" s="34"/>
      <c r="M21" s="34"/>
    </row>
    <row r="22" spans="1:13" s="26" customFormat="1" ht="15.75">
      <c r="A22" s="143" t="s">
        <v>65</v>
      </c>
      <c r="B22" s="143"/>
      <c r="C22" s="144">
        <f>'anexa 2A'!P23</f>
        <v>0</v>
      </c>
      <c r="D22" s="144">
        <f>'anexa 2A'!Q23</f>
        <v>0</v>
      </c>
      <c r="E22" s="144">
        <v>151</v>
      </c>
      <c r="F22" s="38">
        <f t="shared" si="0"/>
        <v>0</v>
      </c>
      <c r="G22" s="38">
        <f t="shared" si="1"/>
        <v>0</v>
      </c>
      <c r="H22" s="38">
        <f>F22-G22</f>
        <v>0</v>
      </c>
      <c r="I22" s="89"/>
      <c r="J22" s="89"/>
      <c r="K22" s="34"/>
      <c r="L22" s="34"/>
      <c r="M22" s="34"/>
    </row>
    <row r="23" spans="1:13" s="26" customFormat="1" ht="15.75">
      <c r="A23" s="250" t="s">
        <v>29</v>
      </c>
      <c r="B23" s="250"/>
      <c r="C23" s="51">
        <f>SUM(C12:C22)</f>
        <v>14</v>
      </c>
      <c r="D23" s="51">
        <f>SUM(D12:D22)</f>
        <v>328</v>
      </c>
      <c r="E23" s="52"/>
      <c r="F23" s="53">
        <f>SUM(F12:F22)</f>
        <v>49528</v>
      </c>
      <c r="G23" s="53">
        <f>SUM(G12:G22)</f>
        <v>7428</v>
      </c>
      <c r="H23" s="53">
        <f>SUM(H12:H22)</f>
        <v>36966</v>
      </c>
      <c r="I23" s="54"/>
      <c r="J23" s="54"/>
      <c r="K23" s="27"/>
      <c r="L23" s="27"/>
      <c r="M23" s="28"/>
    </row>
    <row r="24" spans="6:10" s="26" customFormat="1" ht="12.75">
      <c r="F24" s="29"/>
      <c r="G24" s="29"/>
      <c r="H24" s="29"/>
      <c r="I24"/>
      <c r="J24"/>
    </row>
    <row r="25" spans="1:13" ht="18.75">
      <c r="A25" s="244" t="s">
        <v>100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</row>
    <row r="26" spans="1:13" s="26" customFormat="1" ht="15.75">
      <c r="A26"/>
      <c r="B26"/>
      <c r="C26"/>
      <c r="D26"/>
      <c r="E26"/>
      <c r="F26" s="25"/>
      <c r="G26" s="25"/>
      <c r="H26" s="25"/>
      <c r="I26"/>
      <c r="J26"/>
      <c r="K26"/>
      <c r="L26"/>
      <c r="M26" s="42"/>
    </row>
    <row r="27" spans="1:13" s="26" customFormat="1" ht="31.5">
      <c r="A27" s="237" t="s">
        <v>43</v>
      </c>
      <c r="B27" s="237"/>
      <c r="C27" s="237" t="s">
        <v>39</v>
      </c>
      <c r="D27" s="237" t="s">
        <v>23</v>
      </c>
      <c r="E27" s="237" t="s">
        <v>40</v>
      </c>
      <c r="F27" s="237" t="s">
        <v>41</v>
      </c>
      <c r="G27" s="41" t="s">
        <v>24</v>
      </c>
      <c r="H27" s="41" t="s">
        <v>25</v>
      </c>
      <c r="I27" s="237" t="s">
        <v>42</v>
      </c>
      <c r="J27" s="237"/>
      <c r="K27" s="237" t="s">
        <v>49</v>
      </c>
      <c r="L27" s="237"/>
      <c r="M27" s="252" t="s">
        <v>54</v>
      </c>
    </row>
    <row r="28" spans="1:13" s="26" customFormat="1" ht="15.75">
      <c r="A28" s="237"/>
      <c r="B28" s="237"/>
      <c r="C28" s="237"/>
      <c r="D28" s="237"/>
      <c r="E28" s="237"/>
      <c r="F28" s="237"/>
      <c r="G28" s="41" t="s">
        <v>26</v>
      </c>
      <c r="H28" s="41" t="s">
        <v>27</v>
      </c>
      <c r="I28" s="41" t="s">
        <v>26</v>
      </c>
      <c r="J28" s="41" t="s">
        <v>27</v>
      </c>
      <c r="K28" s="41" t="s">
        <v>26</v>
      </c>
      <c r="L28" s="41" t="s">
        <v>27</v>
      </c>
      <c r="M28" s="252"/>
    </row>
    <row r="29" spans="1:13" s="26" customFormat="1" ht="51.75" customHeight="1">
      <c r="A29" s="251" t="s">
        <v>81</v>
      </c>
      <c r="B29" s="251"/>
      <c r="C29" s="144">
        <f>'anexa 2A'!P31</f>
        <v>7</v>
      </c>
      <c r="D29" s="144">
        <f>'anexa 2A'!Q31</f>
        <v>168</v>
      </c>
      <c r="E29" s="144">
        <v>151</v>
      </c>
      <c r="F29" s="38">
        <f aca="true" t="shared" si="2" ref="F29:F39">D29*E29</f>
        <v>25368</v>
      </c>
      <c r="G29" s="38">
        <f>ROUND(F29*0.15,0)</f>
        <v>3805</v>
      </c>
      <c r="H29" s="38">
        <f>F29-G29</f>
        <v>21563</v>
      </c>
      <c r="I29" s="89"/>
      <c r="J29" s="89"/>
      <c r="K29" s="34"/>
      <c r="L29" s="34"/>
      <c r="M29" s="34"/>
    </row>
    <row r="30" spans="1:13" s="26" customFormat="1" ht="15.75">
      <c r="A30" s="251" t="s">
        <v>34</v>
      </c>
      <c r="B30" s="251"/>
      <c r="C30" s="144">
        <f>'anexa 2A'!P32</f>
        <v>4</v>
      </c>
      <c r="D30" s="144">
        <f>'anexa 2A'!Q32</f>
        <v>96</v>
      </c>
      <c r="E30" s="144">
        <v>151</v>
      </c>
      <c r="F30" s="38">
        <f t="shared" si="2"/>
        <v>14496</v>
      </c>
      <c r="G30" s="38">
        <f aca="true" t="shared" si="3" ref="G30:G39">ROUND(F30*0.15,0)</f>
        <v>2174</v>
      </c>
      <c r="H30" s="38">
        <v>0</v>
      </c>
      <c r="I30" s="89"/>
      <c r="J30" s="89"/>
      <c r="K30" s="34"/>
      <c r="L30" s="34"/>
      <c r="M30" s="34"/>
    </row>
    <row r="31" spans="1:13" s="26" customFormat="1" ht="34.5" customHeight="1">
      <c r="A31" s="251" t="s">
        <v>98</v>
      </c>
      <c r="B31" s="251"/>
      <c r="C31" s="144">
        <f>'anexa 2A'!P33</f>
        <v>22</v>
      </c>
      <c r="D31" s="144">
        <f>'anexa 2A'!Q33</f>
        <v>528</v>
      </c>
      <c r="E31" s="144">
        <v>151</v>
      </c>
      <c r="F31" s="38">
        <f t="shared" si="2"/>
        <v>79728</v>
      </c>
      <c r="G31" s="38">
        <f t="shared" si="3"/>
        <v>11959</v>
      </c>
      <c r="H31" s="38">
        <f>F31-G31</f>
        <v>67769</v>
      </c>
      <c r="I31" s="89"/>
      <c r="J31" s="89"/>
      <c r="K31" s="34"/>
      <c r="L31" s="34"/>
      <c r="M31" s="34"/>
    </row>
    <row r="32" spans="1:13" s="26" customFormat="1" ht="30.75" customHeight="1">
      <c r="A32" s="239" t="s">
        <v>35</v>
      </c>
      <c r="B32" s="239"/>
      <c r="C32" s="144">
        <f>'anexa 2A'!P34</f>
        <v>4</v>
      </c>
      <c r="D32" s="144">
        <f>'anexa 2A'!Q34</f>
        <v>64</v>
      </c>
      <c r="E32" s="144">
        <v>151</v>
      </c>
      <c r="F32" s="38">
        <f t="shared" si="2"/>
        <v>9664</v>
      </c>
      <c r="G32" s="38">
        <f t="shared" si="3"/>
        <v>1450</v>
      </c>
      <c r="H32" s="38">
        <v>0</v>
      </c>
      <c r="I32" s="89"/>
      <c r="J32" s="89"/>
      <c r="K32" s="34"/>
      <c r="L32" s="34"/>
      <c r="M32" s="34"/>
    </row>
    <row r="33" spans="1:13" s="26" customFormat="1" ht="15.75">
      <c r="A33" s="239" t="s">
        <v>113</v>
      </c>
      <c r="B33" s="239"/>
      <c r="C33" s="144">
        <f>'anexa 2A'!P35</f>
        <v>4</v>
      </c>
      <c r="D33" s="144">
        <f>'anexa 2A'!Q35</f>
        <v>96</v>
      </c>
      <c r="E33" s="144">
        <v>151</v>
      </c>
      <c r="F33" s="38">
        <f t="shared" si="2"/>
        <v>14496</v>
      </c>
      <c r="G33" s="38">
        <f t="shared" si="3"/>
        <v>2174</v>
      </c>
      <c r="H33" s="38">
        <f>F33-G33</f>
        <v>12322</v>
      </c>
      <c r="I33" s="89"/>
      <c r="J33" s="89"/>
      <c r="K33" s="34"/>
      <c r="L33" s="34"/>
      <c r="M33" s="34"/>
    </row>
    <row r="34" spans="1:13" s="26" customFormat="1" ht="15.75">
      <c r="A34" s="239" t="s">
        <v>48</v>
      </c>
      <c r="B34" s="239"/>
      <c r="C34" s="144">
        <f>'anexa 2A'!P36</f>
        <v>1</v>
      </c>
      <c r="D34" s="144">
        <f>'anexa 2A'!Q36</f>
        <v>16</v>
      </c>
      <c r="E34" s="144">
        <v>151</v>
      </c>
      <c r="F34" s="38">
        <f t="shared" si="2"/>
        <v>2416</v>
      </c>
      <c r="G34" s="38">
        <f t="shared" si="3"/>
        <v>362</v>
      </c>
      <c r="H34" s="38">
        <v>0</v>
      </c>
      <c r="I34" s="89"/>
      <c r="J34" s="89"/>
      <c r="K34" s="34"/>
      <c r="L34" s="34"/>
      <c r="M34" s="34"/>
    </row>
    <row r="35" spans="1:13" s="26" customFormat="1" ht="36" customHeight="1">
      <c r="A35" s="239" t="s">
        <v>44</v>
      </c>
      <c r="B35" s="239"/>
      <c r="C35" s="144">
        <f>'anexa 2A'!P37</f>
        <v>4</v>
      </c>
      <c r="D35" s="144">
        <f>'anexa 2A'!Q37</f>
        <v>64</v>
      </c>
      <c r="E35" s="144">
        <v>151</v>
      </c>
      <c r="F35" s="38">
        <f t="shared" si="2"/>
        <v>9664</v>
      </c>
      <c r="G35" s="38">
        <f t="shared" si="3"/>
        <v>1450</v>
      </c>
      <c r="H35" s="38">
        <v>0</v>
      </c>
      <c r="I35" s="89"/>
      <c r="J35" s="89"/>
      <c r="K35" s="34"/>
      <c r="L35" s="34"/>
      <c r="M35" s="34"/>
    </row>
    <row r="36" spans="1:13" s="26" customFormat="1" ht="15.75">
      <c r="A36" s="239" t="s">
        <v>46</v>
      </c>
      <c r="B36" s="239"/>
      <c r="C36" s="144">
        <f>'anexa 2A'!P38</f>
        <v>0</v>
      </c>
      <c r="D36" s="144">
        <f>'anexa 2A'!Q38</f>
        <v>0</v>
      </c>
      <c r="E36" s="144">
        <v>151</v>
      </c>
      <c r="F36" s="38">
        <f t="shared" si="2"/>
        <v>0</v>
      </c>
      <c r="G36" s="38">
        <f t="shared" si="3"/>
        <v>0</v>
      </c>
      <c r="H36" s="38">
        <v>0</v>
      </c>
      <c r="I36" s="89"/>
      <c r="J36" s="89"/>
      <c r="K36" s="34"/>
      <c r="L36" s="34"/>
      <c r="M36" s="34"/>
    </row>
    <row r="37" spans="1:13" s="26" customFormat="1" ht="15.75">
      <c r="A37" s="239" t="s">
        <v>28</v>
      </c>
      <c r="B37" s="239"/>
      <c r="C37" s="144">
        <f>'anexa 2A'!P39</f>
        <v>1</v>
      </c>
      <c r="D37" s="144">
        <f>'anexa 2A'!Q39</f>
        <v>24</v>
      </c>
      <c r="E37" s="144">
        <v>151</v>
      </c>
      <c r="F37" s="38">
        <f t="shared" si="2"/>
        <v>3624</v>
      </c>
      <c r="G37" s="38">
        <f t="shared" si="3"/>
        <v>544</v>
      </c>
      <c r="H37" s="38">
        <v>0</v>
      </c>
      <c r="I37" s="89"/>
      <c r="J37" s="89"/>
      <c r="K37" s="34"/>
      <c r="L37" s="34"/>
      <c r="M37" s="34"/>
    </row>
    <row r="38" spans="1:13" s="26" customFormat="1" ht="15.75">
      <c r="A38" s="239" t="s">
        <v>45</v>
      </c>
      <c r="B38" s="239"/>
      <c r="C38" s="144">
        <f>'anexa 2A'!P40</f>
        <v>1</v>
      </c>
      <c r="D38" s="144">
        <f>'anexa 2A'!Q40</f>
        <v>16</v>
      </c>
      <c r="E38" s="144">
        <v>151</v>
      </c>
      <c r="F38" s="38">
        <f t="shared" si="2"/>
        <v>2416</v>
      </c>
      <c r="G38" s="38">
        <f t="shared" si="3"/>
        <v>362</v>
      </c>
      <c r="H38" s="38">
        <f>F38-G38</f>
        <v>2054</v>
      </c>
      <c r="I38" s="89"/>
      <c r="J38" s="89"/>
      <c r="K38" s="34"/>
      <c r="L38" s="34"/>
      <c r="M38" s="34"/>
    </row>
    <row r="39" spans="1:13" s="26" customFormat="1" ht="15.75">
      <c r="A39" s="143" t="s">
        <v>65</v>
      </c>
      <c r="B39" s="143"/>
      <c r="C39" s="144">
        <f>'anexa 2A'!P41</f>
        <v>0</v>
      </c>
      <c r="D39" s="144">
        <f>'anexa 2A'!Q41</f>
        <v>0</v>
      </c>
      <c r="E39" s="144">
        <v>151</v>
      </c>
      <c r="F39" s="38">
        <f t="shared" si="2"/>
        <v>0</v>
      </c>
      <c r="G39" s="38">
        <f t="shared" si="3"/>
        <v>0</v>
      </c>
      <c r="H39" s="38">
        <f>F39-G39</f>
        <v>0</v>
      </c>
      <c r="I39" s="89"/>
      <c r="J39" s="89"/>
      <c r="K39" s="34"/>
      <c r="L39" s="34"/>
      <c r="M39" s="34"/>
    </row>
    <row r="40" spans="1:13" s="26" customFormat="1" ht="15.75">
      <c r="A40" s="250" t="s">
        <v>29</v>
      </c>
      <c r="B40" s="250"/>
      <c r="C40" s="51">
        <f>SUM(C29:C39)</f>
        <v>48</v>
      </c>
      <c r="D40" s="51">
        <f>SUM(D29:D39)</f>
        <v>1072</v>
      </c>
      <c r="E40" s="52"/>
      <c r="F40" s="53">
        <f>SUM(F29:F39)</f>
        <v>161872</v>
      </c>
      <c r="G40" s="53">
        <f>SUM(G29:G39)</f>
        <v>24280</v>
      </c>
      <c r="H40" s="53">
        <f>SUM(H29:H39)</f>
        <v>103708</v>
      </c>
      <c r="I40" s="54"/>
      <c r="J40" s="54"/>
      <c r="K40" s="27"/>
      <c r="L40" s="27"/>
      <c r="M40" s="28"/>
    </row>
    <row r="41" spans="6:10" s="26" customFormat="1" ht="12.75">
      <c r="F41" s="29"/>
      <c r="G41" s="29"/>
      <c r="H41" s="29"/>
      <c r="I41"/>
      <c r="J41"/>
    </row>
    <row r="42" spans="1:42" s="132" customFormat="1" ht="15.75">
      <c r="A42" s="171"/>
      <c r="B42" s="216" t="s">
        <v>133</v>
      </c>
      <c r="C42" s="216"/>
      <c r="D42" s="216"/>
      <c r="E42" s="173"/>
      <c r="F42" s="171"/>
      <c r="G42" s="171"/>
      <c r="H42" s="174"/>
      <c r="I42" s="171"/>
      <c r="J42" s="171"/>
      <c r="K42" s="173"/>
      <c r="L42" s="171"/>
      <c r="M42" s="175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B42"/>
      <c r="AC42" s="133"/>
      <c r="AD42" s="98"/>
      <c r="AE42" s="134"/>
      <c r="AF42" s="135"/>
      <c r="AG42" s="135"/>
      <c r="AH42" s="98"/>
      <c r="AI42" s="136"/>
      <c r="AJ42" s="136"/>
      <c r="AK42" s="136"/>
      <c r="AL42" s="136"/>
      <c r="AM42" s="133"/>
      <c r="AN42" s="133"/>
      <c r="AO42" s="133"/>
      <c r="AP42" s="133"/>
    </row>
    <row r="43" spans="1:42" s="132" customFormat="1" ht="15.75">
      <c r="A43" s="171"/>
      <c r="B43" s="172"/>
      <c r="C43" s="171"/>
      <c r="D43" s="171"/>
      <c r="E43" s="173"/>
      <c r="F43" s="171"/>
      <c r="G43" s="171"/>
      <c r="H43" s="174"/>
      <c r="I43" s="171"/>
      <c r="J43" s="171"/>
      <c r="K43" s="173"/>
      <c r="L43" s="171"/>
      <c r="M43" s="176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B43"/>
      <c r="AC43" s="137"/>
      <c r="AD43" s="98"/>
      <c r="AE43" s="134"/>
      <c r="AF43" s="135"/>
      <c r="AG43" s="135"/>
      <c r="AH43" s="98"/>
      <c r="AI43" s="136"/>
      <c r="AJ43" s="136"/>
      <c r="AK43" s="136"/>
      <c r="AL43" s="136"/>
      <c r="AM43" s="133"/>
      <c r="AN43" s="133"/>
      <c r="AO43" s="133"/>
      <c r="AP43" s="133"/>
    </row>
    <row r="44" spans="1:12" s="26" customFormat="1" ht="12.75">
      <c r="A44" s="1"/>
      <c r="B44" s="2"/>
      <c r="C44" s="40"/>
      <c r="D44" s="1"/>
      <c r="E44" s="1"/>
      <c r="F44" s="1"/>
      <c r="G44"/>
      <c r="H44" s="1"/>
      <c r="I44" s="1"/>
      <c r="J44" s="47"/>
      <c r="K44" s="47"/>
      <c r="L44"/>
    </row>
    <row r="45" spans="1:13" s="43" customFormat="1" ht="15">
      <c r="A45" s="1"/>
      <c r="B45" s="2"/>
      <c r="C45" s="40"/>
      <c r="D45" s="1"/>
      <c r="E45" s="1"/>
      <c r="F45" s="1"/>
      <c r="G45"/>
      <c r="H45" s="1"/>
      <c r="I45" s="1"/>
      <c r="J45"/>
      <c r="K45"/>
      <c r="L45"/>
      <c r="M45" s="26"/>
    </row>
    <row r="46" spans="1:13" s="43" customFormat="1" ht="15">
      <c r="A46"/>
      <c r="B46" s="26"/>
      <c r="C46" s="69"/>
      <c r="D46" s="1"/>
      <c r="E46" s="1"/>
      <c r="F46" s="1"/>
      <c r="G46" s="1"/>
      <c r="H46" s="1"/>
      <c r="I46" s="1"/>
      <c r="J46" s="1"/>
      <c r="K46" s="1"/>
      <c r="L46"/>
      <c r="M46" s="26"/>
    </row>
    <row r="47" spans="2:13" ht="12.75">
      <c r="B47" s="26"/>
      <c r="C47" s="40"/>
      <c r="D47" s="1"/>
      <c r="E47" s="1"/>
      <c r="F47"/>
      <c r="G47" s="49"/>
      <c r="H47" s="70"/>
      <c r="I47" s="1"/>
      <c r="J47" s="1"/>
      <c r="K47" s="26"/>
      <c r="M47" s="26"/>
    </row>
    <row r="48" spans="3:13" ht="12.75">
      <c r="C48" s="40"/>
      <c r="D48" s="1"/>
      <c r="E48" s="1"/>
      <c r="F48"/>
      <c r="G48" s="49"/>
      <c r="H48" s="70"/>
      <c r="I48" s="1"/>
      <c r="J48" s="1"/>
      <c r="K48" s="47"/>
      <c r="M48" s="26"/>
    </row>
    <row r="49" spans="1:13" s="26" customFormat="1" ht="12.75">
      <c r="A49" s="238"/>
      <c r="B49" s="238"/>
      <c r="C49" s="238"/>
      <c r="D49" s="238"/>
      <c r="E49" s="1"/>
      <c r="F49" s="1"/>
      <c r="G49" s="1"/>
      <c r="H49" s="1"/>
      <c r="I49" s="1"/>
      <c r="J49" s="1"/>
      <c r="K49" s="1"/>
      <c r="L49" s="1"/>
      <c r="M49"/>
    </row>
    <row r="50" spans="1:12" ht="12.75">
      <c r="A50" s="7"/>
      <c r="D50" s="40"/>
      <c r="E50" s="1"/>
      <c r="F50" s="1"/>
      <c r="G50" s="1"/>
      <c r="H50" s="1"/>
      <c r="L50" s="1"/>
    </row>
    <row r="51" spans="1:12" ht="12.75">
      <c r="A51" s="7"/>
      <c r="D51" s="40"/>
      <c r="E51" s="1"/>
      <c r="F51" s="1"/>
      <c r="G51" s="1"/>
      <c r="H51" s="1"/>
      <c r="L51" s="1"/>
    </row>
  </sheetData>
  <sheetProtection/>
  <mergeCells count="47">
    <mergeCell ref="A1:C1"/>
    <mergeCell ref="A8:M8"/>
    <mergeCell ref="A10:B11"/>
    <mergeCell ref="C10:C11"/>
    <mergeCell ref="D10:D11"/>
    <mergeCell ref="E10:E11"/>
    <mergeCell ref="F10:F11"/>
    <mergeCell ref="I10:J10"/>
    <mergeCell ref="K10:L10"/>
    <mergeCell ref="K4:M4"/>
    <mergeCell ref="A21:B21"/>
    <mergeCell ref="M10:M11"/>
    <mergeCell ref="A12:B12"/>
    <mergeCell ref="A13:B13"/>
    <mergeCell ref="A14:B14"/>
    <mergeCell ref="A15:B15"/>
    <mergeCell ref="A16:B16"/>
    <mergeCell ref="A17:B17"/>
    <mergeCell ref="A18:B18"/>
    <mergeCell ref="A19:B19"/>
    <mergeCell ref="K5:M5"/>
    <mergeCell ref="K6:M6"/>
    <mergeCell ref="E27:E28"/>
    <mergeCell ref="F27:F28"/>
    <mergeCell ref="I27:J27"/>
    <mergeCell ref="K27:L27"/>
    <mergeCell ref="M27:M28"/>
    <mergeCell ref="A20:B20"/>
    <mergeCell ref="A29:B29"/>
    <mergeCell ref="A30:B30"/>
    <mergeCell ref="A31:B31"/>
    <mergeCell ref="A32:B32"/>
    <mergeCell ref="A33:B33"/>
    <mergeCell ref="A23:B23"/>
    <mergeCell ref="A25:M25"/>
    <mergeCell ref="A27:B28"/>
    <mergeCell ref="C27:C28"/>
    <mergeCell ref="A3:C3"/>
    <mergeCell ref="D27:D28"/>
    <mergeCell ref="A49:D49"/>
    <mergeCell ref="A34:B34"/>
    <mergeCell ref="A35:B35"/>
    <mergeCell ref="A36:B36"/>
    <mergeCell ref="A37:B37"/>
    <mergeCell ref="A38:B38"/>
    <mergeCell ref="A40:B40"/>
    <mergeCell ref="B42:D42"/>
  </mergeCells>
  <printOptions horizontalCentered="1"/>
  <pageMargins left="0.708661417322835" right="0.458661417" top="0.31496062992126" bottom="0.275590551181102" header="0.31496062992126" footer="0.31496062992126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51"/>
  <sheetViews>
    <sheetView view="pageBreakPreview" zoomScale="60" zoomScalePageLayoutView="0" workbookViewId="0" topLeftCell="A10">
      <selection activeCell="K40" sqref="K40:M40"/>
    </sheetView>
  </sheetViews>
  <sheetFormatPr defaultColWidth="9.140625" defaultRowHeight="12.75"/>
  <cols>
    <col min="1" max="1" width="17.00390625" style="0" customWidth="1"/>
    <col min="2" max="2" width="24.57421875" style="0" customWidth="1"/>
    <col min="3" max="3" width="9.28125" style="0" customWidth="1"/>
    <col min="4" max="4" width="7.8515625" style="0" customWidth="1"/>
    <col min="5" max="5" width="7.00390625" style="0" customWidth="1"/>
    <col min="6" max="6" width="9.28125" style="25" customWidth="1"/>
    <col min="7" max="7" width="10.7109375" style="25" customWidth="1"/>
    <col min="8" max="8" width="11.140625" style="25" customWidth="1"/>
    <col min="10" max="10" width="11.00390625" style="0" customWidth="1"/>
    <col min="11" max="11" width="16.140625" style="0" customWidth="1"/>
    <col min="12" max="12" width="14.28125" style="0" customWidth="1"/>
    <col min="13" max="13" width="19.57421875" style="0" customWidth="1"/>
  </cols>
  <sheetData>
    <row r="1" spans="1:15" ht="12.75">
      <c r="A1" s="249"/>
      <c r="B1" s="249"/>
      <c r="C1" s="249"/>
      <c r="L1" s="85"/>
      <c r="M1" s="72"/>
      <c r="N1" s="72"/>
      <c r="O1" s="72"/>
    </row>
    <row r="2" spans="1:15" ht="12.75">
      <c r="A2" s="216" t="s">
        <v>133</v>
      </c>
      <c r="B2" s="216"/>
      <c r="C2" s="216"/>
      <c r="L2" s="85"/>
      <c r="M2" s="72"/>
      <c r="N2" s="72"/>
      <c r="O2" s="72"/>
    </row>
    <row r="3" spans="1:15" ht="15">
      <c r="A3" s="43"/>
      <c r="L3" s="71"/>
      <c r="M3" s="73"/>
      <c r="N3" s="73"/>
      <c r="O3" s="73"/>
    </row>
    <row r="4" spans="1:15" ht="15">
      <c r="A4" s="43"/>
      <c r="B4" s="170"/>
      <c r="K4" s="215"/>
      <c r="L4" s="215"/>
      <c r="M4" s="215"/>
      <c r="N4" s="73"/>
      <c r="O4" s="73"/>
    </row>
    <row r="5" spans="1:15" ht="15">
      <c r="A5" s="43"/>
      <c r="B5" s="170"/>
      <c r="K5" s="215"/>
      <c r="L5" s="215"/>
      <c r="M5" s="215"/>
      <c r="N5" s="73"/>
      <c r="O5" s="73"/>
    </row>
    <row r="6" spans="1:15" ht="15">
      <c r="A6" s="43"/>
      <c r="B6" s="170"/>
      <c r="K6" s="215"/>
      <c r="L6" s="215"/>
      <c r="M6" s="215"/>
      <c r="N6" s="73"/>
      <c r="O6" s="73"/>
    </row>
    <row r="7" spans="1:15" ht="15">
      <c r="A7" s="43"/>
      <c r="L7" s="71"/>
      <c r="M7" s="71"/>
      <c r="N7" s="73"/>
      <c r="O7" s="73"/>
    </row>
    <row r="8" spans="1:13" ht="18.75">
      <c r="A8" s="244" t="s">
        <v>101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</row>
    <row r="9" spans="1:13" ht="1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2" t="s">
        <v>22</v>
      </c>
    </row>
    <row r="10" spans="1:13" ht="30.75" customHeight="1">
      <c r="A10" s="237" t="s">
        <v>43</v>
      </c>
      <c r="B10" s="237"/>
      <c r="C10" s="245" t="s">
        <v>39</v>
      </c>
      <c r="D10" s="237" t="s">
        <v>23</v>
      </c>
      <c r="E10" s="245" t="s">
        <v>40</v>
      </c>
      <c r="F10" s="245" t="s">
        <v>41</v>
      </c>
      <c r="G10" s="41" t="s">
        <v>24</v>
      </c>
      <c r="H10" s="41" t="s">
        <v>25</v>
      </c>
      <c r="I10" s="237" t="s">
        <v>42</v>
      </c>
      <c r="J10" s="237"/>
      <c r="K10" s="237" t="s">
        <v>49</v>
      </c>
      <c r="L10" s="237"/>
      <c r="M10" s="247" t="s">
        <v>54</v>
      </c>
    </row>
    <row r="11" spans="1:13" ht="15.75">
      <c r="A11" s="237"/>
      <c r="B11" s="237"/>
      <c r="C11" s="246"/>
      <c r="D11" s="237"/>
      <c r="E11" s="246"/>
      <c r="F11" s="246"/>
      <c r="G11" s="41" t="s">
        <v>26</v>
      </c>
      <c r="H11" s="41" t="s">
        <v>27</v>
      </c>
      <c r="I11" s="41" t="s">
        <v>26</v>
      </c>
      <c r="J11" s="41" t="s">
        <v>27</v>
      </c>
      <c r="K11" s="41" t="s">
        <v>26</v>
      </c>
      <c r="L11" s="41" t="s">
        <v>27</v>
      </c>
      <c r="M11" s="248"/>
    </row>
    <row r="12" spans="1:13" ht="33" customHeight="1">
      <c r="A12" s="242" t="s">
        <v>81</v>
      </c>
      <c r="B12" s="243"/>
      <c r="C12" s="36">
        <f>'anexa 2A'!P13</f>
        <v>4</v>
      </c>
      <c r="D12" s="36">
        <f>'anexa 2A'!Q13</f>
        <v>96</v>
      </c>
      <c r="E12" s="36">
        <v>91</v>
      </c>
      <c r="F12" s="37">
        <f aca="true" t="shared" si="0" ref="F12:F22">D12*E12</f>
        <v>8736</v>
      </c>
      <c r="G12" s="38">
        <f>ROUND(F12*0.15,0)</f>
        <v>1310</v>
      </c>
      <c r="H12" s="38">
        <f>F12-G12</f>
        <v>7426</v>
      </c>
      <c r="I12" s="89"/>
      <c r="J12" s="89"/>
      <c r="K12" s="34"/>
      <c r="L12" s="34"/>
      <c r="M12" s="34"/>
    </row>
    <row r="13" spans="1:13" ht="15.75">
      <c r="A13" s="242" t="s">
        <v>34</v>
      </c>
      <c r="B13" s="243"/>
      <c r="C13" s="36">
        <f>'anexa 2A'!P14</f>
        <v>1</v>
      </c>
      <c r="D13" s="36">
        <f>'anexa 2A'!Q14</f>
        <v>24</v>
      </c>
      <c r="E13" s="36">
        <v>91</v>
      </c>
      <c r="F13" s="37">
        <f t="shared" si="0"/>
        <v>2184</v>
      </c>
      <c r="G13" s="38">
        <f aca="true" t="shared" si="1" ref="G13:G22">ROUND(F13*0.15,0)</f>
        <v>328</v>
      </c>
      <c r="H13" s="38">
        <v>0</v>
      </c>
      <c r="I13" s="89"/>
      <c r="J13" s="89"/>
      <c r="K13" s="34"/>
      <c r="L13" s="34"/>
      <c r="M13" s="34"/>
    </row>
    <row r="14" spans="1:13" ht="15.75">
      <c r="A14" s="242" t="s">
        <v>98</v>
      </c>
      <c r="B14" s="243"/>
      <c r="C14" s="36">
        <f>'anexa 2A'!P15</f>
        <v>4</v>
      </c>
      <c r="D14" s="36">
        <f>'anexa 2A'!Q15</f>
        <v>96</v>
      </c>
      <c r="E14" s="36">
        <v>91</v>
      </c>
      <c r="F14" s="37">
        <f t="shared" si="0"/>
        <v>8736</v>
      </c>
      <c r="G14" s="38">
        <f t="shared" si="1"/>
        <v>1310</v>
      </c>
      <c r="H14" s="38">
        <f>F14-G14</f>
        <v>7426</v>
      </c>
      <c r="I14" s="89"/>
      <c r="J14" s="89"/>
      <c r="K14" s="34"/>
      <c r="L14" s="34"/>
      <c r="M14" s="34"/>
    </row>
    <row r="15" spans="1:13" ht="34.5" customHeight="1">
      <c r="A15" s="239" t="s">
        <v>35</v>
      </c>
      <c r="B15" s="239"/>
      <c r="C15" s="36">
        <f>'anexa 2A'!P16</f>
        <v>0</v>
      </c>
      <c r="D15" s="36">
        <f>'anexa 2A'!Q16</f>
        <v>0</v>
      </c>
      <c r="E15" s="36">
        <v>91</v>
      </c>
      <c r="F15" s="37">
        <f t="shared" si="0"/>
        <v>0</v>
      </c>
      <c r="G15" s="38">
        <f t="shared" si="1"/>
        <v>0</v>
      </c>
      <c r="H15" s="38">
        <v>0</v>
      </c>
      <c r="I15" s="89"/>
      <c r="J15" s="89"/>
      <c r="K15" s="34"/>
      <c r="L15" s="34"/>
      <c r="M15" s="34"/>
    </row>
    <row r="16" spans="1:13" ht="15.75">
      <c r="A16" s="239" t="s">
        <v>113</v>
      </c>
      <c r="B16" s="239"/>
      <c r="C16" s="36">
        <f>'anexa 2A'!P17</f>
        <v>4</v>
      </c>
      <c r="D16" s="36">
        <f>'anexa 2A'!Q17</f>
        <v>96</v>
      </c>
      <c r="E16" s="36">
        <v>91</v>
      </c>
      <c r="F16" s="37">
        <f t="shared" si="0"/>
        <v>8736</v>
      </c>
      <c r="G16" s="38">
        <f t="shared" si="1"/>
        <v>1310</v>
      </c>
      <c r="H16" s="38">
        <f>F16-G16</f>
        <v>7426</v>
      </c>
      <c r="I16" s="89"/>
      <c r="J16" s="89"/>
      <c r="K16" s="34"/>
      <c r="L16" s="34"/>
      <c r="M16" s="34"/>
    </row>
    <row r="17" spans="1:13" ht="15.75">
      <c r="A17" s="239" t="s">
        <v>48</v>
      </c>
      <c r="B17" s="239"/>
      <c r="C17" s="36">
        <f>'anexa 2A'!P18</f>
        <v>1</v>
      </c>
      <c r="D17" s="36">
        <f>'anexa 2A'!Q18</f>
        <v>16</v>
      </c>
      <c r="E17" s="36">
        <v>91</v>
      </c>
      <c r="F17" s="37">
        <f t="shared" si="0"/>
        <v>1456</v>
      </c>
      <c r="G17" s="38">
        <f t="shared" si="1"/>
        <v>218</v>
      </c>
      <c r="H17" s="38">
        <v>0</v>
      </c>
      <c r="I17" s="89"/>
      <c r="J17" s="89"/>
      <c r="K17" s="34"/>
      <c r="L17" s="34"/>
      <c r="M17" s="34"/>
    </row>
    <row r="18" spans="1:13" ht="33" customHeight="1">
      <c r="A18" s="239" t="s">
        <v>44</v>
      </c>
      <c r="B18" s="239"/>
      <c r="C18" s="36">
        <f>'anexa 2A'!P19</f>
        <v>0</v>
      </c>
      <c r="D18" s="36">
        <f>'anexa 2A'!Q19</f>
        <v>0</v>
      </c>
      <c r="E18" s="36">
        <v>91</v>
      </c>
      <c r="F18" s="37">
        <f t="shared" si="0"/>
        <v>0</v>
      </c>
      <c r="G18" s="38">
        <f t="shared" si="1"/>
        <v>0</v>
      </c>
      <c r="H18" s="37">
        <v>0</v>
      </c>
      <c r="I18" s="89"/>
      <c r="J18" s="89"/>
      <c r="K18" s="34"/>
      <c r="L18" s="34"/>
      <c r="M18" s="34"/>
    </row>
    <row r="19" spans="1:13" s="26" customFormat="1" ht="15.75">
      <c r="A19" s="239" t="s">
        <v>46</v>
      </c>
      <c r="B19" s="239"/>
      <c r="C19" s="36">
        <f>'anexa 2A'!P20</f>
        <v>0</v>
      </c>
      <c r="D19" s="36">
        <f>'anexa 2A'!Q20</f>
        <v>0</v>
      </c>
      <c r="E19" s="36">
        <v>91</v>
      </c>
      <c r="F19" s="37">
        <f t="shared" si="0"/>
        <v>0</v>
      </c>
      <c r="G19" s="38">
        <f t="shared" si="1"/>
        <v>0</v>
      </c>
      <c r="H19" s="38">
        <f>F19-G19</f>
        <v>0</v>
      </c>
      <c r="I19" s="89"/>
      <c r="J19" s="89"/>
      <c r="K19" s="34"/>
      <c r="L19" s="34"/>
      <c r="M19" s="34"/>
    </row>
    <row r="20" spans="1:13" s="26" customFormat="1" ht="15.75">
      <c r="A20" s="239" t="s">
        <v>28</v>
      </c>
      <c r="B20" s="239"/>
      <c r="C20" s="36">
        <f>'anexa 2A'!P21</f>
        <v>0</v>
      </c>
      <c r="D20" s="36">
        <f>'anexa 2A'!Q21</f>
        <v>0</v>
      </c>
      <c r="E20" s="36">
        <v>91</v>
      </c>
      <c r="F20" s="37">
        <f t="shared" si="0"/>
        <v>0</v>
      </c>
      <c r="G20" s="38">
        <f t="shared" si="1"/>
        <v>0</v>
      </c>
      <c r="H20" s="38">
        <v>0</v>
      </c>
      <c r="I20" s="89"/>
      <c r="J20" s="89"/>
      <c r="K20" s="34"/>
      <c r="L20" s="34"/>
      <c r="M20" s="34"/>
    </row>
    <row r="21" spans="1:13" s="26" customFormat="1" ht="15.75">
      <c r="A21" s="239" t="s">
        <v>45</v>
      </c>
      <c r="B21" s="239"/>
      <c r="C21" s="36">
        <f>'anexa 2A'!P22</f>
        <v>0</v>
      </c>
      <c r="D21" s="36">
        <f>'anexa 2A'!Q22</f>
        <v>0</v>
      </c>
      <c r="E21" s="36">
        <v>91</v>
      </c>
      <c r="F21" s="37">
        <f t="shared" si="0"/>
        <v>0</v>
      </c>
      <c r="G21" s="38">
        <f t="shared" si="1"/>
        <v>0</v>
      </c>
      <c r="H21" s="38">
        <f>F21-G21</f>
        <v>0</v>
      </c>
      <c r="I21" s="89"/>
      <c r="J21" s="89"/>
      <c r="K21" s="34"/>
      <c r="L21" s="34"/>
      <c r="M21" s="34"/>
    </row>
    <row r="22" spans="1:13" s="26" customFormat="1" ht="15.75">
      <c r="A22" s="91" t="s">
        <v>65</v>
      </c>
      <c r="B22" s="92"/>
      <c r="C22" s="36">
        <f>'anexa 2A'!P23</f>
        <v>0</v>
      </c>
      <c r="D22" s="36">
        <f>'anexa 2A'!Q23</f>
        <v>0</v>
      </c>
      <c r="E22" s="36">
        <v>91</v>
      </c>
      <c r="F22" s="37">
        <f t="shared" si="0"/>
        <v>0</v>
      </c>
      <c r="G22" s="38">
        <f t="shared" si="1"/>
        <v>0</v>
      </c>
      <c r="H22" s="38">
        <f>F22-G22</f>
        <v>0</v>
      </c>
      <c r="I22" s="89"/>
      <c r="J22" s="89"/>
      <c r="K22" s="34"/>
      <c r="L22" s="34"/>
      <c r="M22" s="34"/>
    </row>
    <row r="23" spans="1:13" s="26" customFormat="1" ht="15.75">
      <c r="A23" s="240" t="s">
        <v>29</v>
      </c>
      <c r="B23" s="241"/>
      <c r="C23" s="51">
        <f>SUM(C12:C22)</f>
        <v>14</v>
      </c>
      <c r="D23" s="51">
        <f>SUM(D12:D22)</f>
        <v>328</v>
      </c>
      <c r="E23" s="52"/>
      <c r="F23" s="53">
        <f>SUM(F12:F22)</f>
        <v>29848</v>
      </c>
      <c r="G23" s="53">
        <f>SUM(G12:G22)</f>
        <v>4476</v>
      </c>
      <c r="H23" s="53">
        <f>SUM(H12:H22)</f>
        <v>22278</v>
      </c>
      <c r="I23" s="54"/>
      <c r="J23" s="54"/>
      <c r="K23" s="27"/>
      <c r="L23" s="27"/>
      <c r="M23" s="28"/>
    </row>
    <row r="24" spans="6:10" s="26" customFormat="1" ht="12.75">
      <c r="F24" s="29"/>
      <c r="G24" s="29"/>
      <c r="H24" s="29"/>
      <c r="I24"/>
      <c r="J24"/>
    </row>
    <row r="25" spans="1:13" ht="18.75">
      <c r="A25" s="244" t="s">
        <v>102</v>
      </c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</row>
    <row r="26" spans="1:13" s="26" customFormat="1" ht="15.75">
      <c r="A26"/>
      <c r="B26"/>
      <c r="C26"/>
      <c r="D26"/>
      <c r="E26"/>
      <c r="F26" s="25"/>
      <c r="G26" s="25"/>
      <c r="H26" s="25"/>
      <c r="I26"/>
      <c r="J26"/>
      <c r="K26"/>
      <c r="L26"/>
      <c r="M26" s="42"/>
    </row>
    <row r="27" spans="1:13" s="26" customFormat="1" ht="31.5">
      <c r="A27" s="237" t="s">
        <v>43</v>
      </c>
      <c r="B27" s="237"/>
      <c r="C27" s="245" t="s">
        <v>39</v>
      </c>
      <c r="D27" s="237" t="s">
        <v>23</v>
      </c>
      <c r="E27" s="245" t="s">
        <v>40</v>
      </c>
      <c r="F27" s="245" t="s">
        <v>41</v>
      </c>
      <c r="G27" s="41" t="s">
        <v>24</v>
      </c>
      <c r="H27" s="41" t="s">
        <v>25</v>
      </c>
      <c r="I27" s="237" t="s">
        <v>42</v>
      </c>
      <c r="J27" s="237"/>
      <c r="K27" s="237" t="s">
        <v>49</v>
      </c>
      <c r="L27" s="237"/>
      <c r="M27" s="247" t="s">
        <v>54</v>
      </c>
    </row>
    <row r="28" spans="1:13" s="26" customFormat="1" ht="15.75">
      <c r="A28" s="237"/>
      <c r="B28" s="237"/>
      <c r="C28" s="246"/>
      <c r="D28" s="237"/>
      <c r="E28" s="246"/>
      <c r="F28" s="246"/>
      <c r="G28" s="41" t="s">
        <v>26</v>
      </c>
      <c r="H28" s="41" t="s">
        <v>27</v>
      </c>
      <c r="I28" s="41" t="s">
        <v>26</v>
      </c>
      <c r="J28" s="41" t="s">
        <v>27</v>
      </c>
      <c r="K28" s="41" t="s">
        <v>26</v>
      </c>
      <c r="L28" s="41" t="s">
        <v>27</v>
      </c>
      <c r="M28" s="248"/>
    </row>
    <row r="29" spans="1:13" s="26" customFormat="1" ht="33" customHeight="1">
      <c r="A29" s="242" t="s">
        <v>81</v>
      </c>
      <c r="B29" s="243"/>
      <c r="C29" s="36">
        <f>'anexa 2A'!P31</f>
        <v>7</v>
      </c>
      <c r="D29" s="36">
        <f>'anexa 2A'!Q31</f>
        <v>168</v>
      </c>
      <c r="E29" s="36">
        <v>91</v>
      </c>
      <c r="F29" s="37">
        <f aca="true" t="shared" si="2" ref="F29:F39">D29*E29</f>
        <v>15288</v>
      </c>
      <c r="G29" s="38">
        <f>ROUND(F29*0.15,0)</f>
        <v>2293</v>
      </c>
      <c r="H29" s="38">
        <f>F29-G29</f>
        <v>12995</v>
      </c>
      <c r="I29" s="89"/>
      <c r="J29" s="89"/>
      <c r="K29" s="34"/>
      <c r="L29" s="35"/>
      <c r="M29" s="34"/>
    </row>
    <row r="30" spans="1:13" s="26" customFormat="1" ht="15.75">
      <c r="A30" s="242" t="s">
        <v>34</v>
      </c>
      <c r="B30" s="243"/>
      <c r="C30" s="36">
        <f>'anexa 2A'!P32</f>
        <v>4</v>
      </c>
      <c r="D30" s="36">
        <f>'anexa 2A'!Q32</f>
        <v>96</v>
      </c>
      <c r="E30" s="36">
        <v>91</v>
      </c>
      <c r="F30" s="37">
        <f t="shared" si="2"/>
        <v>8736</v>
      </c>
      <c r="G30" s="38">
        <f aca="true" t="shared" si="3" ref="G30:G39">ROUND(F30*0.15,0)</f>
        <v>1310</v>
      </c>
      <c r="H30" s="38">
        <v>0</v>
      </c>
      <c r="I30" s="89"/>
      <c r="J30" s="89"/>
      <c r="K30" s="34"/>
      <c r="L30" s="35"/>
      <c r="M30" s="34"/>
    </row>
    <row r="31" spans="1:13" s="26" customFormat="1" ht="15.75">
      <c r="A31" s="242" t="s">
        <v>95</v>
      </c>
      <c r="B31" s="243"/>
      <c r="C31" s="36">
        <f>'anexa 2A'!P33</f>
        <v>22</v>
      </c>
      <c r="D31" s="36">
        <f>'anexa 2A'!Q33</f>
        <v>528</v>
      </c>
      <c r="E31" s="36">
        <v>91</v>
      </c>
      <c r="F31" s="37">
        <f t="shared" si="2"/>
        <v>48048</v>
      </c>
      <c r="G31" s="38">
        <f t="shared" si="3"/>
        <v>7207</v>
      </c>
      <c r="H31" s="38">
        <f>F31-G31</f>
        <v>40841</v>
      </c>
      <c r="I31" s="89"/>
      <c r="J31" s="89"/>
      <c r="K31" s="34"/>
      <c r="L31" s="35"/>
      <c r="M31" s="34"/>
    </row>
    <row r="32" spans="1:13" s="26" customFormat="1" ht="31.5" customHeight="1">
      <c r="A32" s="239" t="s">
        <v>35</v>
      </c>
      <c r="B32" s="239"/>
      <c r="C32" s="36">
        <f>'anexa 2A'!P34</f>
        <v>4</v>
      </c>
      <c r="D32" s="36">
        <f>'anexa 2A'!Q34</f>
        <v>64</v>
      </c>
      <c r="E32" s="36">
        <v>91</v>
      </c>
      <c r="F32" s="37">
        <f t="shared" si="2"/>
        <v>5824</v>
      </c>
      <c r="G32" s="38">
        <f t="shared" si="3"/>
        <v>874</v>
      </c>
      <c r="H32" s="38">
        <v>0</v>
      </c>
      <c r="I32" s="89"/>
      <c r="J32" s="89"/>
      <c r="K32" s="34"/>
      <c r="L32" s="35"/>
      <c r="M32" s="34"/>
    </row>
    <row r="33" spans="1:13" s="26" customFormat="1" ht="15.75">
      <c r="A33" s="239" t="s">
        <v>113</v>
      </c>
      <c r="B33" s="239"/>
      <c r="C33" s="36">
        <f>'anexa 2A'!P35</f>
        <v>4</v>
      </c>
      <c r="D33" s="36">
        <f>'anexa 2A'!Q35</f>
        <v>96</v>
      </c>
      <c r="E33" s="36">
        <v>91</v>
      </c>
      <c r="F33" s="37">
        <f t="shared" si="2"/>
        <v>8736</v>
      </c>
      <c r="G33" s="38">
        <f t="shared" si="3"/>
        <v>1310</v>
      </c>
      <c r="H33" s="38">
        <f>F33-G33</f>
        <v>7426</v>
      </c>
      <c r="I33" s="89"/>
      <c r="J33" s="89"/>
      <c r="K33" s="34"/>
      <c r="L33" s="35"/>
      <c r="M33" s="34"/>
    </row>
    <row r="34" spans="1:13" s="26" customFormat="1" ht="15.75">
      <c r="A34" s="239" t="s">
        <v>48</v>
      </c>
      <c r="B34" s="239"/>
      <c r="C34" s="36">
        <f>'anexa 2A'!P36</f>
        <v>1</v>
      </c>
      <c r="D34" s="36">
        <f>'anexa 2A'!Q36</f>
        <v>16</v>
      </c>
      <c r="E34" s="36">
        <v>91</v>
      </c>
      <c r="F34" s="37">
        <f t="shared" si="2"/>
        <v>1456</v>
      </c>
      <c r="G34" s="38">
        <f t="shared" si="3"/>
        <v>218</v>
      </c>
      <c r="H34" s="38">
        <v>0</v>
      </c>
      <c r="I34" s="89"/>
      <c r="J34" s="89"/>
      <c r="K34" s="34"/>
      <c r="L34" s="35"/>
      <c r="M34" s="34"/>
    </row>
    <row r="35" spans="1:13" s="26" customFormat="1" ht="35.25" customHeight="1">
      <c r="A35" s="239" t="s">
        <v>44</v>
      </c>
      <c r="B35" s="239"/>
      <c r="C35" s="36">
        <f>'anexa 2A'!P37</f>
        <v>4</v>
      </c>
      <c r="D35" s="36">
        <f>'anexa 2A'!Q37</f>
        <v>64</v>
      </c>
      <c r="E35" s="36">
        <v>91</v>
      </c>
      <c r="F35" s="37">
        <f t="shared" si="2"/>
        <v>5824</v>
      </c>
      <c r="G35" s="38">
        <f t="shared" si="3"/>
        <v>874</v>
      </c>
      <c r="H35" s="37">
        <v>0</v>
      </c>
      <c r="I35" s="89"/>
      <c r="J35" s="89"/>
      <c r="K35" s="34"/>
      <c r="L35" s="35"/>
      <c r="M35" s="34"/>
    </row>
    <row r="36" spans="1:13" s="26" customFormat="1" ht="15.75">
      <c r="A36" s="239" t="s">
        <v>46</v>
      </c>
      <c r="B36" s="239"/>
      <c r="C36" s="36">
        <f>'anexa 2A'!P38</f>
        <v>0</v>
      </c>
      <c r="D36" s="36">
        <f>'anexa 2A'!Q38</f>
        <v>0</v>
      </c>
      <c r="E36" s="36">
        <v>91</v>
      </c>
      <c r="F36" s="37">
        <f t="shared" si="2"/>
        <v>0</v>
      </c>
      <c r="G36" s="38">
        <f t="shared" si="3"/>
        <v>0</v>
      </c>
      <c r="H36" s="38">
        <v>0</v>
      </c>
      <c r="I36" s="89"/>
      <c r="J36" s="89"/>
      <c r="K36" s="34"/>
      <c r="L36" s="35"/>
      <c r="M36" s="34"/>
    </row>
    <row r="37" spans="1:13" s="26" customFormat="1" ht="15.75">
      <c r="A37" s="239" t="s">
        <v>28</v>
      </c>
      <c r="B37" s="239"/>
      <c r="C37" s="36">
        <f>'anexa 2A'!P39</f>
        <v>1</v>
      </c>
      <c r="D37" s="36">
        <f>'anexa 2A'!Q39</f>
        <v>24</v>
      </c>
      <c r="E37" s="36">
        <v>91</v>
      </c>
      <c r="F37" s="37">
        <f t="shared" si="2"/>
        <v>2184</v>
      </c>
      <c r="G37" s="38">
        <f t="shared" si="3"/>
        <v>328</v>
      </c>
      <c r="H37" s="38">
        <v>0</v>
      </c>
      <c r="I37" s="89"/>
      <c r="J37" s="89"/>
      <c r="K37" s="34"/>
      <c r="L37" s="35"/>
      <c r="M37" s="34"/>
    </row>
    <row r="38" spans="1:13" s="26" customFormat="1" ht="15.75">
      <c r="A38" s="239" t="s">
        <v>45</v>
      </c>
      <c r="B38" s="239"/>
      <c r="C38" s="36">
        <f>'anexa 2A'!P40</f>
        <v>1</v>
      </c>
      <c r="D38" s="36">
        <f>'anexa 2A'!Q40</f>
        <v>16</v>
      </c>
      <c r="E38" s="36">
        <v>91</v>
      </c>
      <c r="F38" s="37">
        <f t="shared" si="2"/>
        <v>1456</v>
      </c>
      <c r="G38" s="38">
        <f t="shared" si="3"/>
        <v>218</v>
      </c>
      <c r="H38" s="38">
        <f>F38-G38</f>
        <v>1238</v>
      </c>
      <c r="I38" s="89"/>
      <c r="J38" s="89"/>
      <c r="K38" s="34"/>
      <c r="L38" s="35"/>
      <c r="M38" s="34"/>
    </row>
    <row r="39" spans="1:13" s="26" customFormat="1" ht="15.75">
      <c r="A39" s="91" t="s">
        <v>65</v>
      </c>
      <c r="B39" s="92"/>
      <c r="C39" s="36">
        <f>'anexa 2A'!P41</f>
        <v>0</v>
      </c>
      <c r="D39" s="36">
        <f>'anexa 2A'!Q41</f>
        <v>0</v>
      </c>
      <c r="E39" s="36">
        <v>91</v>
      </c>
      <c r="F39" s="37">
        <f t="shared" si="2"/>
        <v>0</v>
      </c>
      <c r="G39" s="38">
        <f t="shared" si="3"/>
        <v>0</v>
      </c>
      <c r="H39" s="38">
        <f>F39-G39</f>
        <v>0</v>
      </c>
      <c r="I39" s="89"/>
      <c r="J39" s="89"/>
      <c r="K39" s="34"/>
      <c r="L39" s="35"/>
      <c r="M39" s="34"/>
    </row>
    <row r="40" spans="1:13" s="26" customFormat="1" ht="15.75">
      <c r="A40" s="240" t="s">
        <v>29</v>
      </c>
      <c r="B40" s="241"/>
      <c r="C40" s="51">
        <f>SUM(C29:C39)</f>
        <v>48</v>
      </c>
      <c r="D40" s="51">
        <f>SUM(D29:D39)</f>
        <v>1072</v>
      </c>
      <c r="E40" s="52"/>
      <c r="F40" s="53">
        <f>SUM(F29:F39)</f>
        <v>97552</v>
      </c>
      <c r="G40" s="53">
        <f>SUM(G29:G39)</f>
        <v>14632</v>
      </c>
      <c r="H40" s="53">
        <f>SUM(H29:H39)</f>
        <v>62500</v>
      </c>
      <c r="I40" s="54"/>
      <c r="J40" s="54"/>
      <c r="K40" s="27"/>
      <c r="L40" s="27"/>
      <c r="M40" s="28"/>
    </row>
    <row r="41" spans="6:10" s="26" customFormat="1" ht="12.75">
      <c r="F41" s="29"/>
      <c r="G41" s="29"/>
      <c r="H41" s="29"/>
      <c r="I41"/>
      <c r="J41"/>
    </row>
    <row r="42" spans="1:42" s="132" customFormat="1" ht="15.75">
      <c r="A42" s="171"/>
      <c r="B42" s="216" t="s">
        <v>133</v>
      </c>
      <c r="C42" s="216"/>
      <c r="D42" s="216"/>
      <c r="E42" s="173"/>
      <c r="F42" s="171"/>
      <c r="G42" s="171"/>
      <c r="H42" s="174"/>
      <c r="I42" s="171"/>
      <c r="J42" s="171"/>
      <c r="K42" s="173"/>
      <c r="L42" s="171"/>
      <c r="M42" s="175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B42"/>
      <c r="AC42" s="133"/>
      <c r="AD42" s="98"/>
      <c r="AE42" s="134"/>
      <c r="AF42" s="135"/>
      <c r="AG42" s="135"/>
      <c r="AH42" s="98"/>
      <c r="AI42" s="136"/>
      <c r="AJ42" s="136"/>
      <c r="AK42" s="136"/>
      <c r="AL42" s="136"/>
      <c r="AM42" s="133"/>
      <c r="AN42" s="133"/>
      <c r="AO42" s="133"/>
      <c r="AP42" s="133"/>
    </row>
    <row r="43" spans="1:42" s="132" customFormat="1" ht="15.75">
      <c r="A43" s="171"/>
      <c r="B43" s="172"/>
      <c r="C43" s="171"/>
      <c r="D43" s="171"/>
      <c r="E43" s="173"/>
      <c r="F43" s="171"/>
      <c r="G43" s="171"/>
      <c r="H43" s="174"/>
      <c r="I43" s="171"/>
      <c r="J43" s="171"/>
      <c r="K43" s="173"/>
      <c r="L43" s="171"/>
      <c r="M43" s="176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B43"/>
      <c r="AC43" s="137"/>
      <c r="AD43" s="98"/>
      <c r="AE43" s="134"/>
      <c r="AF43" s="135"/>
      <c r="AG43" s="135"/>
      <c r="AH43" s="98"/>
      <c r="AI43" s="136"/>
      <c r="AJ43" s="136"/>
      <c r="AK43" s="136"/>
      <c r="AL43" s="136"/>
      <c r="AM43" s="133"/>
      <c r="AN43" s="133"/>
      <c r="AO43" s="133"/>
      <c r="AP43" s="133"/>
    </row>
    <row r="44" spans="1:12" s="26" customFormat="1" ht="12.75">
      <c r="A44" s="1"/>
      <c r="B44" s="2"/>
      <c r="C44" s="40"/>
      <c r="D44" s="1"/>
      <c r="E44" s="1"/>
      <c r="F44" s="1"/>
      <c r="G44"/>
      <c r="H44" s="1"/>
      <c r="I44" s="1"/>
      <c r="J44" s="47"/>
      <c r="K44" s="47"/>
      <c r="L44"/>
    </row>
    <row r="45" spans="1:13" s="43" customFormat="1" ht="15">
      <c r="A45" s="1"/>
      <c r="B45" s="2"/>
      <c r="C45" s="40"/>
      <c r="D45" s="1"/>
      <c r="E45" s="1"/>
      <c r="F45" s="1"/>
      <c r="G45"/>
      <c r="H45" s="1"/>
      <c r="I45" s="1"/>
      <c r="J45"/>
      <c r="K45"/>
      <c r="L45"/>
      <c r="M45" s="26"/>
    </row>
    <row r="46" spans="1:13" s="43" customFormat="1" ht="15">
      <c r="A46"/>
      <c r="B46" s="26"/>
      <c r="C46" s="69"/>
      <c r="D46" s="1"/>
      <c r="E46" s="1"/>
      <c r="F46" s="1"/>
      <c r="G46" s="1"/>
      <c r="H46" s="1"/>
      <c r="I46" s="1"/>
      <c r="J46" s="1"/>
      <c r="K46" s="1"/>
      <c r="L46"/>
      <c r="M46" s="26"/>
    </row>
    <row r="47" spans="2:13" ht="12.75">
      <c r="B47" s="26"/>
      <c r="C47" s="40"/>
      <c r="D47" s="1"/>
      <c r="E47" s="1"/>
      <c r="F47"/>
      <c r="G47" s="49"/>
      <c r="H47" s="70"/>
      <c r="I47" s="1"/>
      <c r="J47" s="1"/>
      <c r="K47" s="26"/>
      <c r="M47" s="26"/>
    </row>
    <row r="48" spans="3:13" ht="12.75">
      <c r="C48" s="40"/>
      <c r="D48" s="1"/>
      <c r="E48" s="1"/>
      <c r="F48"/>
      <c r="G48" s="49"/>
      <c r="H48" s="70"/>
      <c r="I48" s="1"/>
      <c r="J48" s="1"/>
      <c r="K48" s="47"/>
      <c r="M48" s="26"/>
    </row>
    <row r="49" spans="1:13" s="26" customFormat="1" ht="12.75">
      <c r="A49" s="238"/>
      <c r="B49" s="238"/>
      <c r="C49" s="238"/>
      <c r="D49" s="238"/>
      <c r="E49" s="1"/>
      <c r="F49" s="1"/>
      <c r="G49" s="1"/>
      <c r="H49" s="1"/>
      <c r="I49" s="1"/>
      <c r="J49" s="1"/>
      <c r="K49" s="1"/>
      <c r="L49" s="1"/>
      <c r="M49"/>
    </row>
    <row r="50" spans="1:12" ht="12.75">
      <c r="A50" s="7"/>
      <c r="D50" s="40"/>
      <c r="E50" s="1"/>
      <c r="F50" s="1"/>
      <c r="G50" s="1"/>
      <c r="H50" s="1"/>
      <c r="L50" s="1"/>
    </row>
    <row r="51" spans="1:12" ht="12.75">
      <c r="A51" s="7"/>
      <c r="D51" s="40"/>
      <c r="E51" s="1"/>
      <c r="F51" s="1"/>
      <c r="G51" s="1"/>
      <c r="H51" s="1"/>
      <c r="L51" s="1"/>
    </row>
  </sheetData>
  <sheetProtection/>
  <mergeCells count="47">
    <mergeCell ref="A1:C1"/>
    <mergeCell ref="A8:M8"/>
    <mergeCell ref="A10:B11"/>
    <mergeCell ref="C10:C11"/>
    <mergeCell ref="D10:D11"/>
    <mergeCell ref="E10:E11"/>
    <mergeCell ref="F10:F11"/>
    <mergeCell ref="I10:J10"/>
    <mergeCell ref="K10:L10"/>
    <mergeCell ref="K4:M4"/>
    <mergeCell ref="A21:B21"/>
    <mergeCell ref="M10:M11"/>
    <mergeCell ref="A12:B12"/>
    <mergeCell ref="A13:B13"/>
    <mergeCell ref="A14:B14"/>
    <mergeCell ref="A15:B15"/>
    <mergeCell ref="A16:B16"/>
    <mergeCell ref="A17:B17"/>
    <mergeCell ref="A18:B18"/>
    <mergeCell ref="A19:B19"/>
    <mergeCell ref="K5:M5"/>
    <mergeCell ref="K6:M6"/>
    <mergeCell ref="E27:E28"/>
    <mergeCell ref="F27:F28"/>
    <mergeCell ref="I27:J27"/>
    <mergeCell ref="K27:L27"/>
    <mergeCell ref="M27:M28"/>
    <mergeCell ref="A20:B20"/>
    <mergeCell ref="A29:B29"/>
    <mergeCell ref="A30:B30"/>
    <mergeCell ref="A31:B31"/>
    <mergeCell ref="A32:B32"/>
    <mergeCell ref="A33:B33"/>
    <mergeCell ref="A23:B23"/>
    <mergeCell ref="A25:M25"/>
    <mergeCell ref="A27:B28"/>
    <mergeCell ref="C27:C28"/>
    <mergeCell ref="A2:C2"/>
    <mergeCell ref="D27:D28"/>
    <mergeCell ref="A49:D49"/>
    <mergeCell ref="A34:B34"/>
    <mergeCell ref="A35:B35"/>
    <mergeCell ref="A36:B36"/>
    <mergeCell ref="A37:B37"/>
    <mergeCell ref="A38:B38"/>
    <mergeCell ref="A40:B40"/>
    <mergeCell ref="B42:D42"/>
  </mergeCells>
  <printOptions horizontalCentered="1"/>
  <pageMargins left="0.708661417322835" right="0.708661417322835" top="0.31496062992126" bottom="0.31496062992126" header="0.31496062992126" footer="0.31496062992126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"/>
  <sheetViews>
    <sheetView tabSelected="1" view="pageBreakPreview" zoomScaleSheetLayoutView="100" zoomScalePageLayoutView="0" workbookViewId="0" topLeftCell="A1">
      <selection activeCell="A2" sqref="A2:C2"/>
    </sheetView>
  </sheetViews>
  <sheetFormatPr defaultColWidth="9.140625" defaultRowHeight="12.75"/>
  <cols>
    <col min="1" max="1" width="20.28125" style="81" customWidth="1"/>
    <col min="2" max="3" width="6.28125" style="81" customWidth="1"/>
    <col min="4" max="4" width="9.00390625" style="81" customWidth="1"/>
    <col min="5" max="5" width="9.57421875" style="81" customWidth="1"/>
    <col min="6" max="6" width="11.7109375" style="81" customWidth="1"/>
    <col min="7" max="7" width="10.7109375" style="81" customWidth="1"/>
    <col min="8" max="8" width="11.57421875" style="81" customWidth="1"/>
    <col min="9" max="9" width="9.00390625" style="81" customWidth="1"/>
    <col min="10" max="10" width="9.57421875" style="81" customWidth="1"/>
    <col min="11" max="11" width="12.57421875" style="81" customWidth="1"/>
    <col min="12" max="12" width="10.140625" style="81" customWidth="1"/>
    <col min="13" max="13" width="11.421875" style="81" customWidth="1"/>
    <col min="14" max="14" width="10.28125" style="81" customWidth="1"/>
    <col min="15" max="15" width="11.28125" style="81" customWidth="1"/>
    <col min="16" max="16" width="9.140625" style="81" customWidth="1"/>
    <col min="17" max="17" width="25.28125" style="81" customWidth="1"/>
    <col min="18" max="18" width="8.8515625" style="81" customWidth="1"/>
    <col min="19" max="16384" width="9.140625" style="81" customWidth="1"/>
  </cols>
  <sheetData>
    <row r="1" spans="1:15" ht="12.75">
      <c r="A1" s="266"/>
      <c r="B1" s="266"/>
      <c r="C1" s="266"/>
      <c r="D1" s="266"/>
      <c r="E1" s="80"/>
      <c r="M1" s="85"/>
      <c r="N1" s="85"/>
      <c r="O1" s="84"/>
    </row>
    <row r="2" spans="1:15" ht="12.75">
      <c r="A2" s="216" t="s">
        <v>133</v>
      </c>
      <c r="B2" s="216"/>
      <c r="C2" s="216"/>
      <c r="D2" s="72"/>
      <c r="E2" s="145"/>
      <c r="M2" s="85"/>
      <c r="N2" s="85"/>
      <c r="O2" s="84"/>
    </row>
    <row r="3" spans="1:16" ht="12.75">
      <c r="A3" s="145"/>
      <c r="M3" s="85"/>
      <c r="N3" s="85"/>
      <c r="O3" s="84"/>
      <c r="P3" s="83"/>
    </row>
    <row r="4" spans="1:15" ht="14.25">
      <c r="A4" s="267"/>
      <c r="B4" s="267"/>
      <c r="C4" s="170"/>
      <c r="L4" s="215"/>
      <c r="M4" s="215"/>
      <c r="N4" s="215"/>
      <c r="O4" s="84"/>
    </row>
    <row r="5" spans="1:15" ht="14.25">
      <c r="A5" s="116"/>
      <c r="B5" s="116"/>
      <c r="C5" s="170"/>
      <c r="L5" s="215"/>
      <c r="M5" s="215"/>
      <c r="N5" s="215"/>
      <c r="O5" s="84"/>
    </row>
    <row r="6" spans="1:15" ht="14.25">
      <c r="A6" s="84"/>
      <c r="B6" s="84"/>
      <c r="C6" s="170"/>
      <c r="L6" s="215"/>
      <c r="M6" s="215"/>
      <c r="N6" s="215"/>
      <c r="O6" s="84"/>
    </row>
    <row r="7" spans="13:15" ht="12.75">
      <c r="M7" s="268"/>
      <c r="N7" s="268"/>
      <c r="O7" s="268"/>
    </row>
    <row r="8" spans="1:15" ht="12.75">
      <c r="A8" s="268" t="s">
        <v>132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</row>
    <row r="9" spans="1:15" ht="12.75">
      <c r="A9" s="82"/>
      <c r="B9" s="82"/>
      <c r="C9" s="82"/>
      <c r="D9" s="82"/>
      <c r="E9" s="82"/>
      <c r="F9" s="82"/>
      <c r="G9" s="82"/>
      <c r="H9" s="116"/>
      <c r="I9" s="82"/>
      <c r="J9" s="82"/>
      <c r="K9" s="82"/>
      <c r="L9" s="82"/>
      <c r="M9" s="82"/>
      <c r="N9" s="82"/>
      <c r="O9" s="82"/>
    </row>
    <row r="10" spans="1:15" ht="12.75">
      <c r="A10" s="84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84" t="s">
        <v>87</v>
      </c>
      <c r="O10" s="123"/>
    </row>
    <row r="11" spans="1:15" ht="12.75">
      <c r="A11" s="261" t="s">
        <v>111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</row>
    <row r="12" spans="1:15" s="123" customFormat="1" ht="40.5" customHeight="1">
      <c r="A12" s="262" t="s">
        <v>57</v>
      </c>
      <c r="B12" s="264" t="s">
        <v>103</v>
      </c>
      <c r="C12" s="264" t="s">
        <v>104</v>
      </c>
      <c r="D12" s="253" t="s">
        <v>58</v>
      </c>
      <c r="E12" s="254"/>
      <c r="F12" s="259" t="s">
        <v>59</v>
      </c>
      <c r="G12" s="253" t="s">
        <v>55</v>
      </c>
      <c r="H12" s="254"/>
      <c r="I12" s="255" t="s">
        <v>105</v>
      </c>
      <c r="J12" s="256"/>
      <c r="K12" s="259" t="s">
        <v>61</v>
      </c>
      <c r="L12" s="253" t="s">
        <v>62</v>
      </c>
      <c r="M12" s="254"/>
      <c r="N12" s="253" t="s">
        <v>63</v>
      </c>
      <c r="O12" s="254"/>
    </row>
    <row r="13" spans="1:15" s="123" customFormat="1" ht="65.25" customHeight="1">
      <c r="A13" s="263"/>
      <c r="B13" s="265"/>
      <c r="C13" s="265"/>
      <c r="D13" s="124" t="s">
        <v>77</v>
      </c>
      <c r="E13" s="124" t="s">
        <v>78</v>
      </c>
      <c r="F13" s="260"/>
      <c r="G13" s="124" t="s">
        <v>77</v>
      </c>
      <c r="H13" s="124" t="s">
        <v>78</v>
      </c>
      <c r="I13" s="257"/>
      <c r="J13" s="258"/>
      <c r="K13" s="260"/>
      <c r="L13" s="124" t="s">
        <v>77</v>
      </c>
      <c r="M13" s="124" t="s">
        <v>78</v>
      </c>
      <c r="N13" s="124" t="s">
        <v>77</v>
      </c>
      <c r="O13" s="124" t="s">
        <v>78</v>
      </c>
    </row>
    <row r="14" spans="1:15" s="123" customFormat="1" ht="12.75">
      <c r="A14" s="101">
        <v>1</v>
      </c>
      <c r="B14" s="101">
        <v>2</v>
      </c>
      <c r="C14" s="101">
        <v>3</v>
      </c>
      <c r="D14" s="101">
        <v>4</v>
      </c>
      <c r="E14" s="101">
        <v>5</v>
      </c>
      <c r="F14" s="101">
        <v>6</v>
      </c>
      <c r="G14" s="101" t="s">
        <v>106</v>
      </c>
      <c r="H14" s="101" t="s">
        <v>107</v>
      </c>
      <c r="I14" s="101">
        <v>9</v>
      </c>
      <c r="J14" s="101">
        <v>10</v>
      </c>
      <c r="K14" s="101">
        <v>11</v>
      </c>
      <c r="L14" s="101" t="s">
        <v>108</v>
      </c>
      <c r="M14" s="101" t="s">
        <v>109</v>
      </c>
      <c r="N14" s="101" t="s">
        <v>79</v>
      </c>
      <c r="O14" s="101" t="s">
        <v>110</v>
      </c>
    </row>
    <row r="15" spans="1:15" s="123" customFormat="1" ht="12.75">
      <c r="A15" s="125" t="s">
        <v>56</v>
      </c>
      <c r="B15" s="125">
        <f>'anexa 2A'!P15</f>
        <v>4</v>
      </c>
      <c r="C15" s="125">
        <v>2</v>
      </c>
      <c r="D15" s="125">
        <v>100</v>
      </c>
      <c r="E15" s="125">
        <v>500</v>
      </c>
      <c r="F15" s="126"/>
      <c r="G15" s="86">
        <f>B15*C15*D15*F15</f>
        <v>0</v>
      </c>
      <c r="H15" s="86">
        <f>B15*C15*E15*F15</f>
        <v>0</v>
      </c>
      <c r="I15" s="126"/>
      <c r="J15" s="126"/>
      <c r="K15" s="86"/>
      <c r="L15" s="86">
        <f>B15*C15*I15*K15</f>
        <v>0</v>
      </c>
      <c r="M15" s="126">
        <f>B15*C15*J15*K15</f>
        <v>0</v>
      </c>
      <c r="N15" s="126">
        <f>G15+L15</f>
        <v>0</v>
      </c>
      <c r="O15" s="86">
        <f>H15+M15</f>
        <v>0</v>
      </c>
    </row>
    <row r="16" spans="1:15" s="123" customFormat="1" ht="12.75">
      <c r="A16" s="125" t="s">
        <v>64</v>
      </c>
      <c r="B16" s="125">
        <v>1</v>
      </c>
      <c r="C16" s="125">
        <v>2</v>
      </c>
      <c r="D16" s="125">
        <v>150</v>
      </c>
      <c r="E16" s="125">
        <v>800</v>
      </c>
      <c r="F16" s="125"/>
      <c r="G16" s="86">
        <f>B16*C16*D16*F16</f>
        <v>0</v>
      </c>
      <c r="H16" s="86">
        <f>B16*C16*E16*F16</f>
        <v>0</v>
      </c>
      <c r="I16" s="125">
        <v>24</v>
      </c>
      <c r="J16" s="125">
        <v>120</v>
      </c>
      <c r="K16" s="86"/>
      <c r="L16" s="86">
        <f>B16*C16*I16*K16</f>
        <v>0</v>
      </c>
      <c r="M16" s="126">
        <f>B16*C16*J16*K16</f>
        <v>0</v>
      </c>
      <c r="N16" s="126">
        <f>G16+L16</f>
        <v>0</v>
      </c>
      <c r="O16" s="86">
        <f>H16+M16</f>
        <v>0</v>
      </c>
    </row>
    <row r="17" spans="1:15" s="123" customFormat="1" ht="12.75">
      <c r="A17" s="88" t="s">
        <v>30</v>
      </c>
      <c r="B17" s="87">
        <f>SUM(B15:B16)</f>
        <v>5</v>
      </c>
      <c r="C17" s="87"/>
      <c r="D17" s="87"/>
      <c r="E17" s="87"/>
      <c r="F17" s="125"/>
      <c r="G17" s="86">
        <f>SUM(G15:G16)</f>
        <v>0</v>
      </c>
      <c r="H17" s="86">
        <f>SUM(H15:H16)</f>
        <v>0</v>
      </c>
      <c r="I17" s="125"/>
      <c r="J17" s="125"/>
      <c r="K17" s="86"/>
      <c r="L17" s="86">
        <f>SUM(L15:L16)</f>
        <v>0</v>
      </c>
      <c r="M17" s="86">
        <f>SUM(M15:M16)</f>
        <v>0</v>
      </c>
      <c r="N17" s="86">
        <f>SUM(N15:N16)</f>
        <v>0</v>
      </c>
      <c r="O17" s="86">
        <f>SUM(O15:O16)</f>
        <v>0</v>
      </c>
    </row>
    <row r="18" spans="1:15" s="123" customFormat="1" ht="12.75">
      <c r="A18" s="116"/>
      <c r="B18" s="84"/>
      <c r="C18" s="84"/>
      <c r="D18" s="84"/>
      <c r="E18" s="84"/>
      <c r="G18" s="146"/>
      <c r="H18" s="146"/>
      <c r="K18" s="146"/>
      <c r="L18" s="146"/>
      <c r="M18" s="146"/>
      <c r="N18" s="146"/>
      <c r="O18" s="146"/>
    </row>
    <row r="19" spans="1:15" s="123" customFormat="1" ht="12.75">
      <c r="A19" s="261" t="s">
        <v>112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</row>
    <row r="20" spans="1:15" s="123" customFormat="1" ht="12.75">
      <c r="A20" s="262" t="s">
        <v>57</v>
      </c>
      <c r="B20" s="264" t="s">
        <v>103</v>
      </c>
      <c r="C20" s="264" t="s">
        <v>104</v>
      </c>
      <c r="D20" s="253" t="s">
        <v>58</v>
      </c>
      <c r="E20" s="254"/>
      <c r="F20" s="259" t="s">
        <v>59</v>
      </c>
      <c r="G20" s="253" t="s">
        <v>55</v>
      </c>
      <c r="H20" s="254"/>
      <c r="I20" s="255" t="s">
        <v>60</v>
      </c>
      <c r="J20" s="256"/>
      <c r="K20" s="259" t="s">
        <v>61</v>
      </c>
      <c r="L20" s="253" t="s">
        <v>62</v>
      </c>
      <c r="M20" s="254"/>
      <c r="N20" s="253" t="s">
        <v>63</v>
      </c>
      <c r="O20" s="254"/>
    </row>
    <row r="21" spans="1:15" s="123" customFormat="1" ht="65.25" customHeight="1">
      <c r="A21" s="263"/>
      <c r="B21" s="265"/>
      <c r="C21" s="265"/>
      <c r="D21" s="124" t="s">
        <v>77</v>
      </c>
      <c r="E21" s="124" t="s">
        <v>78</v>
      </c>
      <c r="F21" s="260"/>
      <c r="G21" s="124" t="s">
        <v>77</v>
      </c>
      <c r="H21" s="124" t="s">
        <v>78</v>
      </c>
      <c r="I21" s="257"/>
      <c r="J21" s="258"/>
      <c r="K21" s="260"/>
      <c r="L21" s="124" t="s">
        <v>77</v>
      </c>
      <c r="M21" s="124" t="s">
        <v>78</v>
      </c>
      <c r="N21" s="124" t="s">
        <v>77</v>
      </c>
      <c r="O21" s="124" t="s">
        <v>78</v>
      </c>
    </row>
    <row r="22" spans="1:15" s="123" customFormat="1" ht="12.75">
      <c r="A22" s="101">
        <v>1</v>
      </c>
      <c r="B22" s="101">
        <v>2</v>
      </c>
      <c r="C22" s="101">
        <v>3</v>
      </c>
      <c r="D22" s="101">
        <v>4</v>
      </c>
      <c r="E22" s="101">
        <v>5</v>
      </c>
      <c r="F22" s="101">
        <v>6</v>
      </c>
      <c r="G22" s="101" t="s">
        <v>106</v>
      </c>
      <c r="H22" s="101" t="s">
        <v>107</v>
      </c>
      <c r="I22" s="101">
        <v>9</v>
      </c>
      <c r="J22" s="101">
        <v>10</v>
      </c>
      <c r="K22" s="101">
        <v>11</v>
      </c>
      <c r="L22" s="101" t="s">
        <v>108</v>
      </c>
      <c r="M22" s="101" t="s">
        <v>109</v>
      </c>
      <c r="N22" s="101" t="s">
        <v>79</v>
      </c>
      <c r="O22" s="101" t="s">
        <v>110</v>
      </c>
    </row>
    <row r="23" spans="1:15" s="123" customFormat="1" ht="12.75">
      <c r="A23" s="125" t="s">
        <v>56</v>
      </c>
      <c r="B23" s="125">
        <f>B15*2</f>
        <v>8</v>
      </c>
      <c r="C23" s="125">
        <v>2</v>
      </c>
      <c r="D23" s="125">
        <v>100</v>
      </c>
      <c r="E23" s="125">
        <v>500</v>
      </c>
      <c r="F23" s="126"/>
      <c r="G23" s="86">
        <f>B23*C23*D23*F23</f>
        <v>0</v>
      </c>
      <c r="H23" s="86">
        <f>B23*C23*E23*F23</f>
        <v>0</v>
      </c>
      <c r="I23" s="126"/>
      <c r="J23" s="126"/>
      <c r="K23" s="86"/>
      <c r="L23" s="86"/>
      <c r="M23" s="126">
        <f>B23*I23*K23</f>
        <v>0</v>
      </c>
      <c r="N23" s="126">
        <f>G23+L23</f>
        <v>0</v>
      </c>
      <c r="O23" s="86">
        <f>H23+M23</f>
        <v>0</v>
      </c>
    </row>
    <row r="24" spans="1:15" s="123" customFormat="1" ht="12.75">
      <c r="A24" s="125" t="s">
        <v>64</v>
      </c>
      <c r="B24" s="125">
        <v>2</v>
      </c>
      <c r="C24" s="125">
        <v>2</v>
      </c>
      <c r="D24" s="125">
        <v>150</v>
      </c>
      <c r="E24" s="125">
        <v>800</v>
      </c>
      <c r="F24" s="125"/>
      <c r="G24" s="86">
        <f>B24*C24*D24*F24</f>
        <v>0</v>
      </c>
      <c r="H24" s="86">
        <f>B24*C24*E24*F24</f>
        <v>0</v>
      </c>
      <c r="I24" s="125">
        <v>24</v>
      </c>
      <c r="J24" s="125">
        <v>120</v>
      </c>
      <c r="K24" s="86"/>
      <c r="L24" s="86">
        <f>B24*C24*I24*K24</f>
        <v>0</v>
      </c>
      <c r="M24" s="126">
        <f>B24*C24*J24*K24</f>
        <v>0</v>
      </c>
      <c r="N24" s="126">
        <f>G24+L24</f>
        <v>0</v>
      </c>
      <c r="O24" s="86">
        <f>H24+M24</f>
        <v>0</v>
      </c>
    </row>
    <row r="25" spans="1:15" s="123" customFormat="1" ht="12.75">
      <c r="A25" s="88" t="s">
        <v>30</v>
      </c>
      <c r="B25" s="87">
        <f>SUM(B23:B24)</f>
        <v>10</v>
      </c>
      <c r="C25" s="87"/>
      <c r="D25" s="87"/>
      <c r="E25" s="87"/>
      <c r="F25" s="125"/>
      <c r="G25" s="86">
        <f>SUM(G23:G24)</f>
        <v>0</v>
      </c>
      <c r="H25" s="86">
        <f>SUM(H23:H24)</f>
        <v>0</v>
      </c>
      <c r="I25" s="125"/>
      <c r="J25" s="125"/>
      <c r="K25" s="86"/>
      <c r="L25" s="86">
        <f>SUM(L23:L24)</f>
        <v>0</v>
      </c>
      <c r="M25" s="86">
        <f>SUM(M23:M24)</f>
        <v>0</v>
      </c>
      <c r="N25" s="86">
        <f>SUM(N23:N24)</f>
        <v>0</v>
      </c>
      <c r="O25" s="86">
        <f>SUM(O23:O24)</f>
        <v>0</v>
      </c>
    </row>
    <row r="26" s="123" customFormat="1" ht="12.75"/>
    <row r="27" spans="1:13" s="123" customFormat="1" ht="15">
      <c r="A27" s="216" t="s">
        <v>133</v>
      </c>
      <c r="B27" s="216"/>
      <c r="C27" s="216"/>
      <c r="D27" s="171"/>
      <c r="E27" s="173"/>
      <c r="F27" s="171"/>
      <c r="G27" s="171"/>
      <c r="H27" s="174"/>
      <c r="I27" s="171"/>
      <c r="J27" s="171"/>
      <c r="K27" s="173"/>
      <c r="L27" s="171"/>
      <c r="M27" s="171"/>
    </row>
    <row r="28" spans="1:13" s="123" customFormat="1" ht="15">
      <c r="A28" s="171"/>
      <c r="B28" s="172"/>
      <c r="C28" s="171"/>
      <c r="D28" s="171"/>
      <c r="E28" s="173"/>
      <c r="F28" s="171"/>
      <c r="G28" s="171"/>
      <c r="H28" s="174"/>
      <c r="I28" s="171"/>
      <c r="J28" s="171"/>
      <c r="K28" s="173"/>
      <c r="L28" s="171"/>
      <c r="M28" s="171"/>
    </row>
    <row r="29" s="123" customFormat="1" ht="12.75"/>
    <row r="30" spans="1:15" s="123" customFormat="1" ht="12.75">
      <c r="A30" s="147"/>
      <c r="B30" s="148"/>
      <c r="C30" s="148"/>
      <c r="D30" s="149"/>
      <c r="E30" s="148"/>
      <c r="F30" s="148"/>
      <c r="G30" s="148"/>
      <c r="H30" s="148"/>
      <c r="I30" s="149"/>
      <c r="J30" s="148"/>
      <c r="K30" s="148"/>
      <c r="L30" s="148"/>
      <c r="M30" s="148"/>
      <c r="N30" s="149"/>
      <c r="O30" s="148"/>
    </row>
    <row r="31" spans="1:43" s="132" customFormat="1" ht="15">
      <c r="A31" s="147"/>
      <c r="B31" s="148"/>
      <c r="C31" s="148"/>
      <c r="D31" s="149"/>
      <c r="E31" s="148"/>
      <c r="F31" s="148"/>
      <c r="G31" s="148"/>
      <c r="H31" s="148"/>
      <c r="I31" s="149"/>
      <c r="J31" s="148"/>
      <c r="K31" s="148"/>
      <c r="L31" s="148"/>
      <c r="M31" s="148"/>
      <c r="N31" s="149"/>
      <c r="O31" s="148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C31"/>
      <c r="AD31" s="133"/>
      <c r="AE31" s="98"/>
      <c r="AF31" s="134"/>
      <c r="AG31" s="135"/>
      <c r="AH31" s="135"/>
      <c r="AI31" s="98"/>
      <c r="AJ31" s="136"/>
      <c r="AK31" s="136"/>
      <c r="AL31" s="136"/>
      <c r="AM31" s="136"/>
      <c r="AN31" s="133"/>
      <c r="AO31" s="133"/>
      <c r="AP31" s="133"/>
      <c r="AQ31" s="133"/>
    </row>
    <row r="32" spans="1:43" s="132" customFormat="1" ht="15">
      <c r="A32" s="81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C32"/>
      <c r="AD32" s="137"/>
      <c r="AE32" s="98"/>
      <c r="AF32" s="134"/>
      <c r="AG32" s="135"/>
      <c r="AH32" s="135"/>
      <c r="AI32" s="98"/>
      <c r="AJ32" s="136"/>
      <c r="AK32" s="136"/>
      <c r="AL32" s="136"/>
      <c r="AM32" s="136"/>
      <c r="AN32" s="133"/>
      <c r="AO32" s="133"/>
      <c r="AP32" s="133"/>
      <c r="AQ32" s="133"/>
    </row>
  </sheetData>
  <sheetProtection/>
  <mergeCells count="31">
    <mergeCell ref="L6:N6"/>
    <mergeCell ref="D12:E12"/>
    <mergeCell ref="F12:F13"/>
    <mergeCell ref="G12:H12"/>
    <mergeCell ref="A1:D1"/>
    <mergeCell ref="A4:B4"/>
    <mergeCell ref="M7:O7"/>
    <mergeCell ref="A8:O8"/>
    <mergeCell ref="A11:O11"/>
    <mergeCell ref="L4:N4"/>
    <mergeCell ref="L5:N5"/>
    <mergeCell ref="N20:O20"/>
    <mergeCell ref="I12:J13"/>
    <mergeCell ref="K12:K13"/>
    <mergeCell ref="L12:M12"/>
    <mergeCell ref="N12:O12"/>
    <mergeCell ref="A19:O19"/>
    <mergeCell ref="A20:A21"/>
    <mergeCell ref="B20:B21"/>
    <mergeCell ref="C20:C21"/>
    <mergeCell ref="D20:E20"/>
    <mergeCell ref="A27:C27"/>
    <mergeCell ref="A2:C2"/>
    <mergeCell ref="G20:H20"/>
    <mergeCell ref="I20:J21"/>
    <mergeCell ref="K20:K21"/>
    <mergeCell ref="L20:M20"/>
    <mergeCell ref="F20:F21"/>
    <mergeCell ref="A12:A13"/>
    <mergeCell ref="B12:B13"/>
    <mergeCell ref="C12:C13"/>
  </mergeCells>
  <printOptions horizontalCentered="1"/>
  <pageMargins left="0.5" right="0.5" top="1" bottom="0.5" header="0.5" footer="0.5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Cojocaru Alina</cp:lastModifiedBy>
  <cp:lastPrinted>2020-03-24T13:14:14Z</cp:lastPrinted>
  <dcterms:created xsi:type="dcterms:W3CDTF">2011-03-23T12:19:02Z</dcterms:created>
  <dcterms:modified xsi:type="dcterms:W3CDTF">2020-03-26T06:10:43Z</dcterms:modified>
  <cp:category/>
  <cp:version/>
  <cp:contentType/>
  <cp:contentStatus/>
</cp:coreProperties>
</file>